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<sst xmlns="http://schemas.openxmlformats.org/spreadsheetml/2006/main" count="126" uniqueCount="121">
  <si>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</si>
  <si>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</si>
  <si>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</si>
  <si>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</si>
  <si>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</si>
  <si>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</si>
  <si>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</si>
  <si>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</si>
  <si>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</si>
  <si>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</si>
  <si>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</si>
  <si>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</si>
  <si>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</si>
  <si>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</si>
  <si>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</si>
  <si>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</si>
  <si>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</si>
  <si>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</si>
  <si>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</si>
  <si>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</si>
  <si>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</si>
  <si>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</si>
  <si>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</si>
  <si>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</si>
  <si>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</si>
  <si>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</si>
  <si>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</si>
  <si>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</si>
  <si>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</si>
  <si>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</si>
  <si>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</si>
  <si>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</si>
  <si>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</si>
  <si>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</si>
  <si>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</si>
  <si>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</si>
  <si>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</si>
  <si>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</si>
  <si>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</si>
  <si>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</si>
  <si>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</si>
  <si>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</si>
  <si>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Выручка по начислению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</si>
  <si>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</si>
  <si>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</si>
  <si>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</si>
  <si>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 xml:space="preserve">Тарифы обслуживания за 2010 года в расчете на 1 кв.м. </t>
  </si>
  <si>
    <t>Фактические расходы с НДС</t>
  </si>
  <si>
    <t>Текущий ремонт и техническое обслуживание дома</t>
  </si>
  <si>
    <t>Обслуживание лифта</t>
  </si>
  <si>
    <t>Административно-управленические расходы</t>
  </si>
  <si>
    <t>Итого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</si>
  <si>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</si>
  <si>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</si>
  <si>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</si>
  <si>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</si>
  <si>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 xml:space="preserve">Тариф руб/кв.м. общ.пл. (для жильцов второго этажа и выше)                </t>
  </si>
  <si>
    <t xml:space="preserve">Тариф руб/кв.м. общ.пл. (для жильцов первого этажа)                     </t>
  </si>
  <si>
    <t>ОАО "УЖХ Советского района городского округа г.Уфа" за 2010 год</t>
  </si>
  <si>
    <t>Поступление</t>
  </si>
  <si>
    <t>Фонд капремонта</t>
  </si>
  <si>
    <t>за 2007 год</t>
  </si>
  <si>
    <t>за 2008 год</t>
  </si>
  <si>
    <t>за 2009 год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</si>
  <si>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</si>
  <si>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</si>
  <si>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</si>
  <si>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</si>
  <si>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</si>
  <si>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</si>
  <si>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</si>
  <si>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</si>
  <si>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</si>
  <si>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</si>
  <si>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</si>
  <si>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</si>
  <si>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</si>
  <si>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</si>
  <si>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</si>
  <si>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</si>
  <si>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</si>
  <si>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</si>
  <si>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</si>
  <si>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</si>
  <si>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</si>
  <si>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</si>
  <si>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</si>
  <si>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</si>
  <si>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</si>
  <si>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</si>
  <si>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</si>
  <si>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</si>
  <si>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</si>
  <si>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</si>
  <si>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</si>
  <si>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</si>
  <si>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</si>
  <si>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</si>
  <si>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</si>
  <si>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</si>
  <si>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</si>
  <si>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</si>
  <si>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</si>
  <si>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</si>
  <si>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</si>
  <si>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</si>
  <si>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</si>
  <si>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</si>
  <si>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</si>
  <si>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</si>
  <si>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</si>
  <si>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</si>
  <si>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</si>
  <si>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</si>
  <si>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</si>
  <si>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</si>
  <si>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</si>
  <si>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</si>
  <si>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</si>
  <si>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кирпичн.</t>
  </si>
  <si>
    <t>шифер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</si>
</sst>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4">
        <row r="6">
          <cell r="H6" t="str">
            <v>50 лет Октября,6/8</v>
          </cell>
        </row>
        <row r="8">
          <cell r="H8">
            <v>1963</v>
          </cell>
        </row>
        <row r="9">
          <cell r="H9">
            <v>6267.7</v>
          </cell>
        </row>
        <row r="12">
          <cell r="H12">
            <v>3998.3000000000006</v>
          </cell>
        </row>
        <row r="13">
          <cell r="H13" t="str">
            <v>.5/6</v>
          </cell>
        </row>
        <row r="14">
          <cell r="H14">
            <v>2</v>
          </cell>
        </row>
        <row r="15">
          <cell r="H15">
            <v>1548.7</v>
          </cell>
        </row>
        <row r="20">
          <cell r="H20">
            <v>3734</v>
          </cell>
        </row>
        <row r="21">
          <cell r="H21">
            <v>5554</v>
          </cell>
        </row>
        <row r="22">
          <cell r="H22">
            <v>580.4</v>
          </cell>
        </row>
        <row r="23">
          <cell r="H23">
            <v>120</v>
          </cell>
        </row>
        <row r="24">
          <cell r="H24">
            <v>262</v>
          </cell>
        </row>
        <row r="28">
          <cell r="H28">
            <v>479</v>
          </cell>
        </row>
        <row r="29">
          <cell r="H29" t="str">
            <v>ХВС, ЦО, лифт</v>
          </cell>
        </row>
        <row r="31">
          <cell r="H31">
            <v>19201.100000000326</v>
          </cell>
        </row>
        <row r="32">
          <cell r="H32">
            <v>819745.08</v>
          </cell>
        </row>
        <row r="35">
          <cell r="H35">
            <v>39584.42</v>
          </cell>
        </row>
        <row r="39">
          <cell r="H39">
            <v>847884.17</v>
          </cell>
        </row>
        <row r="43">
          <cell r="H43">
            <v>139191.1768114866</v>
          </cell>
        </row>
        <row r="48">
          <cell r="H48">
            <v>11221.46054223465</v>
          </cell>
        </row>
        <row r="49">
          <cell r="H49">
            <v>0</v>
          </cell>
        </row>
        <row r="54">
          <cell r="H54">
            <v>0</v>
          </cell>
        </row>
        <row r="59">
          <cell r="H59">
            <v>53280.37506280951</v>
          </cell>
        </row>
        <row r="67">
          <cell r="H67">
            <v>20121.600000000002</v>
          </cell>
        </row>
        <row r="70">
          <cell r="H70">
            <v>40836.63</v>
          </cell>
        </row>
        <row r="74">
          <cell r="H74">
            <v>3279.1</v>
          </cell>
        </row>
        <row r="75">
          <cell r="H75">
            <v>19265.54</v>
          </cell>
        </row>
        <row r="76">
          <cell r="H76">
            <v>852.97</v>
          </cell>
        </row>
        <row r="78">
          <cell r="H78">
            <v>0</v>
          </cell>
        </row>
        <row r="79">
          <cell r="H79">
            <v>84358.05084745763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3171.1491798579286</v>
          </cell>
        </row>
        <row r="87">
          <cell r="H87">
            <v>14739.90379980945</v>
          </cell>
        </row>
        <row r="88">
          <cell r="H88">
            <v>4510.886850656905</v>
          </cell>
        </row>
        <row r="89">
          <cell r="H89">
            <v>0</v>
          </cell>
        </row>
        <row r="90">
          <cell r="H90">
            <v>409.8728813559322</v>
          </cell>
        </row>
        <row r="91">
          <cell r="H91">
            <v>1107.2457627118645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7290.144067796611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1074.906779661017</v>
          </cell>
        </row>
        <row r="104">
          <cell r="H104">
            <v>346.8474576271186</v>
          </cell>
        </row>
        <row r="105">
          <cell r="H105">
            <v>7457.228746402325</v>
          </cell>
        </row>
        <row r="110">
          <cell r="H110">
            <v>11142.033107913385</v>
          </cell>
        </row>
        <row r="114">
          <cell r="H114">
            <v>91958.87288135593</v>
          </cell>
        </row>
        <row r="115">
          <cell r="H115">
            <v>12465.398305084747</v>
          </cell>
        </row>
        <row r="116">
          <cell r="H116">
            <v>8353.584745762711</v>
          </cell>
        </row>
        <row r="117">
          <cell r="H117">
            <v>3322.813559322034</v>
          </cell>
        </row>
        <row r="119">
          <cell r="H119">
            <v>44026.03389830509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13327.669491525423</v>
          </cell>
        </row>
        <row r="124">
          <cell r="H124">
            <v>10463.372881355934</v>
          </cell>
        </row>
        <row r="125">
          <cell r="H125">
            <v>0</v>
          </cell>
        </row>
        <row r="129">
          <cell r="H129">
            <v>22371.715525321433</v>
          </cell>
        </row>
        <row r="133">
          <cell r="H133">
            <v>13463.019599999998</v>
          </cell>
        </row>
        <row r="134">
          <cell r="H134">
            <v>2375.7033898305085</v>
          </cell>
        </row>
        <row r="139">
          <cell r="H139">
            <v>36612.48</v>
          </cell>
        </row>
        <row r="140">
          <cell r="H140">
            <v>2094</v>
          </cell>
        </row>
        <row r="143">
          <cell r="H143">
            <v>11064.960000000001</v>
          </cell>
        </row>
        <row r="146">
          <cell r="H146">
            <v>16190</v>
          </cell>
        </row>
        <row r="147">
          <cell r="H147">
            <v>90</v>
          </cell>
        </row>
        <row r="148">
          <cell r="H148">
            <v>32225.81090254424</v>
          </cell>
        </row>
        <row r="149">
          <cell r="H149">
            <v>4585.014854237288</v>
          </cell>
        </row>
        <row r="150">
          <cell r="H150">
            <v>17923.239884745763</v>
          </cell>
        </row>
        <row r="151">
          <cell r="H151">
            <v>56895.86614576271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56"/>
  <sheetViews>
    <sheetView tabSelected="1" workbookViewId="0" topLeftCell="A1">
      <selection activeCell="B12" sqref="B12:B14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3" spans="1:2" ht="12.75">
      <c r="A3" s="13" t="s">
        <v>0</v>
      </c>
      <c r="B3"/>
    </row>
    <row r="4" spans="1:2" ht="12.75">
      <c r="A4" s="13" t="s">
        <v>96</v>
      </c>
      <c r="B4"/>
    </row>
    <row r="5" spans="1:2" ht="12.75">
      <c r="A5" s="13" t="s">
        <v>58</v>
      </c>
      <c r="B5"/>
    </row>
    <row r="6" spans="1:2" ht="12.75">
      <c r="A6" s="13"/>
      <c r="B6" s="13"/>
    </row>
    <row r="7" spans="1:2" ht="12.75">
      <c r="A7" s="3" t="s">
        <v>98</v>
      </c>
      <c r="B7" s="15" t="str">
        <f>'[1]2 (5)'!H6</f>
        <v>50 лет Октября,6/8</v>
      </c>
    </row>
    <row r="8" ht="12.75">
      <c r="A8" s="3" t="s">
        <v>1</v>
      </c>
    </row>
    <row r="9" spans="1:2" ht="12.75">
      <c r="A9" t="s">
        <v>2</v>
      </c>
      <c r="B9" s="2">
        <f>'[1]2 (5)'!H8</f>
        <v>1963</v>
      </c>
    </row>
    <row r="10" spans="1:2" ht="12.75">
      <c r="A10" t="s">
        <v>3</v>
      </c>
      <c r="B10" s="2">
        <f>'[1]2 (5)'!H9</f>
        <v>6267.7</v>
      </c>
    </row>
    <row r="11" spans="1:2" ht="12.75" hidden="1">
      <c r="A11" t="s">
        <v>4</v>
      </c>
      <c r="B11" s="2">
        <f>'[1]2 (5)'!H12</f>
        <v>3998.3000000000006</v>
      </c>
    </row>
    <row r="12" spans="1:2" ht="12.75" customHeight="1">
      <c r="A12" s="46" t="s">
        <v>117</v>
      </c>
      <c r="B12" s="47" t="s">
        <v>119</v>
      </c>
    </row>
    <row r="13" spans="1:2" ht="12.75" customHeight="1">
      <c r="A13" s="46" t="s">
        <v>118</v>
      </c>
      <c r="B13" s="47" t="s">
        <v>120</v>
      </c>
    </row>
    <row r="14" spans="1:2" ht="12.75">
      <c r="A14" s="46" t="s">
        <v>7</v>
      </c>
      <c r="B14" s="47">
        <v>1548.7</v>
      </c>
    </row>
    <row r="15" spans="1:2" ht="12.75">
      <c r="A15" t="s">
        <v>5</v>
      </c>
      <c r="B15" s="2" t="str">
        <f>'[1]2 (5)'!H13</f>
        <v>.5/6</v>
      </c>
    </row>
    <row r="16" spans="1:2" ht="12.75">
      <c r="A16" t="s">
        <v>6</v>
      </c>
      <c r="B16" s="2">
        <f>'[1]2 (5)'!H14</f>
        <v>2</v>
      </c>
    </row>
    <row r="17" spans="1:2" ht="12.75" hidden="1">
      <c r="A17" t="s">
        <v>7</v>
      </c>
      <c r="B17" s="2">
        <f>'[1]2 (5)'!H15</f>
        <v>1548.7</v>
      </c>
    </row>
    <row r="18" spans="1:2" ht="12.75" hidden="1">
      <c r="A18" t="s">
        <v>8</v>
      </c>
      <c r="B18" s="2">
        <f>'[1]2 (5)'!H16</f>
        <v>0</v>
      </c>
    </row>
    <row r="19" spans="1:2" ht="12.75">
      <c r="A19" t="s">
        <v>99</v>
      </c>
      <c r="B19" s="8">
        <f>B20+B21</f>
        <v>9288</v>
      </c>
    </row>
    <row r="20" spans="1:2" ht="12.75">
      <c r="A20" t="s">
        <v>9</v>
      </c>
      <c r="B20" s="2">
        <f>'[1]2 (5)'!H20</f>
        <v>3734</v>
      </c>
    </row>
    <row r="21" spans="1:2" ht="12.75">
      <c r="A21" t="s">
        <v>10</v>
      </c>
      <c r="B21" s="2">
        <f>'[1]2 (5)'!H21</f>
        <v>5554</v>
      </c>
    </row>
    <row r="22" spans="1:2" ht="12.75" hidden="1">
      <c r="A22" t="s">
        <v>11</v>
      </c>
      <c r="B22" s="2">
        <f>'[1]2 (5)'!H22</f>
        <v>580.4</v>
      </c>
    </row>
    <row r="23" spans="1:2" ht="12.75">
      <c r="A23" t="s">
        <v>12</v>
      </c>
      <c r="B23" s="2">
        <f>'[1]2 (5)'!H23</f>
        <v>120</v>
      </c>
    </row>
    <row r="24" spans="1:2" ht="12.75">
      <c r="A24" t="s">
        <v>13</v>
      </c>
      <c r="B24" s="2">
        <f>'[1]2 (5)'!H24</f>
        <v>262</v>
      </c>
    </row>
    <row r="25" spans="1:2" ht="12.75">
      <c r="A25" t="s">
        <v>14</v>
      </c>
      <c r="B25" s="2">
        <f>'[1]2 (5)'!H28</f>
        <v>479</v>
      </c>
    </row>
    <row r="26" spans="1:2" ht="12.75" hidden="1">
      <c r="A26" t="s">
        <v>15</v>
      </c>
      <c r="B26" s="2">
        <f>'[1]2 (5)'!H28</f>
        <v>479</v>
      </c>
    </row>
    <row r="27" spans="1:2" ht="12.75">
      <c r="A27" s="24" t="s">
        <v>16</v>
      </c>
      <c r="B27" s="25" t="str">
        <f>'[1]2 (5)'!H29</f>
        <v>ХВС, ЦО, лифт</v>
      </c>
    </row>
    <row r="29" spans="1:2" ht="12.75">
      <c r="A29" s="10" t="s">
        <v>53</v>
      </c>
      <c r="B29" s="12" t="s">
        <v>116</v>
      </c>
    </row>
    <row r="30" spans="1:2" ht="12.75">
      <c r="A30" s="16" t="s">
        <v>100</v>
      </c>
      <c r="B30" s="11">
        <f>'[1]2 (5)'!H31</f>
        <v>19201.100000000326</v>
      </c>
    </row>
    <row r="31" spans="1:2" ht="12.75">
      <c r="A31" s="17" t="s">
        <v>54</v>
      </c>
      <c r="B31" s="11">
        <f>'[1]2 (5)'!H32</f>
        <v>819745.08</v>
      </c>
    </row>
    <row r="32" spans="1:2" ht="12.75">
      <c r="A32" s="17" t="s">
        <v>55</v>
      </c>
      <c r="B32" s="11">
        <f>'[1]2 (5)'!H35</f>
        <v>39584.42</v>
      </c>
    </row>
    <row r="33" spans="1:2" ht="12.75">
      <c r="A33" s="17" t="s">
        <v>97</v>
      </c>
      <c r="B33" s="11">
        <f>'[1]2 (5)'!H37</f>
        <v>0</v>
      </c>
    </row>
    <row r="34" spans="1:2" ht="12.75">
      <c r="A34" s="18" t="s">
        <v>59</v>
      </c>
      <c r="B34" s="11">
        <f>'[1]2 (5)'!H39</f>
        <v>847884.17</v>
      </c>
    </row>
    <row r="35" spans="1:2" ht="12.75">
      <c r="A35" s="16" t="s">
        <v>101</v>
      </c>
      <c r="B35" s="11">
        <f>B30+B31+B32+B33-B34</f>
        <v>30646.430000000284</v>
      </c>
    </row>
    <row r="36" spans="1:2" s="7" customFormat="1" ht="12.75">
      <c r="A36" s="10" t="s">
        <v>17</v>
      </c>
      <c r="B36" s="26" t="s">
        <v>18</v>
      </c>
    </row>
    <row r="37" spans="1:2" ht="12.75">
      <c r="A37" s="9" t="s">
        <v>41</v>
      </c>
      <c r="B37" s="11">
        <f>SUM(B38:B46)</f>
        <v>276827.39187429607</v>
      </c>
    </row>
    <row r="38" spans="1:2" ht="12.75">
      <c r="A38" s="1" t="s">
        <v>19</v>
      </c>
      <c r="B38" s="27">
        <f>'[1]2 (5)'!H43-B39</f>
        <v>127969.71626925195</v>
      </c>
    </row>
    <row r="39" spans="1:2" ht="12.75">
      <c r="A39" s="1" t="s">
        <v>40</v>
      </c>
      <c r="B39" s="27">
        <f>'[1]2 (5)'!H48</f>
        <v>11221.46054223465</v>
      </c>
    </row>
    <row r="40" spans="1:2" ht="12.75">
      <c r="A40" s="1" t="s">
        <v>20</v>
      </c>
      <c r="B40" s="27">
        <f>'[1]2 (5)'!H49</f>
        <v>0</v>
      </c>
    </row>
    <row r="41" spans="1:2" ht="12.75">
      <c r="A41" s="1" t="s">
        <v>21</v>
      </c>
      <c r="B41" s="27">
        <f>'[1]2 (5)'!H54</f>
        <v>0</v>
      </c>
    </row>
    <row r="42" spans="1:2" ht="12.75">
      <c r="A42" s="19" t="s">
        <v>92</v>
      </c>
      <c r="B42" s="27">
        <f>'[1]2 (5)'!H59</f>
        <v>53280.37506280951</v>
      </c>
    </row>
    <row r="43" spans="1:2" ht="12.75">
      <c r="A43" s="1" t="s">
        <v>22</v>
      </c>
      <c r="B43" s="27">
        <f>'[1]2 (5)'!H67</f>
        <v>20121.600000000002</v>
      </c>
    </row>
    <row r="44" spans="1:2" ht="12.75">
      <c r="A44" s="1" t="s">
        <v>23</v>
      </c>
      <c r="B44" s="27">
        <f>'[1]2 (5)'!H70</f>
        <v>40836.63</v>
      </c>
    </row>
    <row r="45" spans="1:2" ht="12.75">
      <c r="A45" s="1" t="s">
        <v>24</v>
      </c>
      <c r="B45" s="27">
        <f>'[1]2 (5)'!H74+'[1]2 (5)'!H75</f>
        <v>22544.64</v>
      </c>
    </row>
    <row r="46" spans="1:2" ht="12.75">
      <c r="A46" s="1" t="s">
        <v>25</v>
      </c>
      <c r="B46" s="27">
        <f>'[1]2 (5)'!H76</f>
        <v>852.97</v>
      </c>
    </row>
    <row r="47" spans="1:2" ht="12.75">
      <c r="A47" s="29" t="s">
        <v>31</v>
      </c>
      <c r="B47" s="11">
        <f>B48+B49+B50+B51</f>
        <v>84358.05084745763</v>
      </c>
    </row>
    <row r="48" spans="1:2" ht="12.75" hidden="1">
      <c r="A48" s="30" t="s">
        <v>65</v>
      </c>
      <c r="B48" s="27">
        <f>'[1]2 (5)'!H78</f>
        <v>0</v>
      </c>
    </row>
    <row r="49" spans="1:2" ht="12.75">
      <c r="A49" s="31" t="s">
        <v>67</v>
      </c>
      <c r="B49" s="27">
        <f>'[1]2 (5)'!H79</f>
        <v>84358.05084745763</v>
      </c>
    </row>
    <row r="50" spans="1:2" ht="12.75" hidden="1">
      <c r="A50" s="32" t="s">
        <v>66</v>
      </c>
      <c r="B50" s="27">
        <f>'[1]2 (5)'!H80</f>
        <v>0</v>
      </c>
    </row>
    <row r="51" spans="1:2" ht="12.75" hidden="1">
      <c r="A51" s="33" t="s">
        <v>68</v>
      </c>
      <c r="B51" s="27">
        <f>'[1]2 (5)'!H81</f>
        <v>0</v>
      </c>
    </row>
    <row r="52" spans="1:2" ht="25.5">
      <c r="A52" s="34" t="s">
        <v>44</v>
      </c>
      <c r="B52" s="11">
        <f>B53+B54+B86+B87</f>
        <v>164303.92284066047</v>
      </c>
    </row>
    <row r="53" spans="1:2" ht="12.75">
      <c r="A53" s="35" t="s">
        <v>26</v>
      </c>
      <c r="B53" s="27">
        <f>'[1]2 (5)'!H83+'[1]2 (5)'!H110</f>
        <v>14313.182287771313</v>
      </c>
    </row>
    <row r="54" spans="1:2" ht="12.75">
      <c r="A54" s="35" t="s">
        <v>27</v>
      </c>
      <c r="B54" s="27">
        <f>'[1]2 (5)'!H87+'[1]2 (5)'!H114</f>
        <v>106698.77668116539</v>
      </c>
    </row>
    <row r="55" spans="1:2" ht="12.75">
      <c r="A55" s="36" t="s">
        <v>69</v>
      </c>
      <c r="B55" s="27">
        <f>'[1]2 (5)'!H88</f>
        <v>4510.886850656905</v>
      </c>
    </row>
    <row r="56" spans="1:2" ht="12.75" hidden="1">
      <c r="A56" s="36" t="s">
        <v>70</v>
      </c>
      <c r="B56" s="27">
        <f>'[1]2 (5)'!H89</f>
        <v>0</v>
      </c>
    </row>
    <row r="57" spans="1:2" ht="12.75">
      <c r="A57" s="36" t="s">
        <v>76</v>
      </c>
      <c r="B57" s="27">
        <f>'[1]2 (5)'!H90</f>
        <v>409.8728813559322</v>
      </c>
    </row>
    <row r="58" spans="1:2" ht="12.75">
      <c r="A58" s="36" t="s">
        <v>89</v>
      </c>
      <c r="B58" s="27">
        <f>'[1]2 (5)'!H91</f>
        <v>1107.2457627118645</v>
      </c>
    </row>
    <row r="59" spans="1:2" ht="12.75" hidden="1">
      <c r="A59" s="36" t="s">
        <v>79</v>
      </c>
      <c r="B59" s="27">
        <f>'[1]2 (5)'!H92</f>
        <v>0</v>
      </c>
    </row>
    <row r="60" spans="1:2" ht="12.75" hidden="1">
      <c r="A60" s="36" t="s">
        <v>84</v>
      </c>
      <c r="B60" s="27">
        <f>'[1]2 (5)'!H93</f>
        <v>0</v>
      </c>
    </row>
    <row r="61" spans="1:2" ht="12.75">
      <c r="A61" s="36" t="s">
        <v>77</v>
      </c>
      <c r="B61" s="27">
        <f>'[1]2 (5)'!H94</f>
        <v>7290.144067796611</v>
      </c>
    </row>
    <row r="62" spans="1:2" ht="12.75" hidden="1">
      <c r="A62" s="36" t="s">
        <v>95</v>
      </c>
      <c r="B62" s="27">
        <f>'[1]2 (5)'!H95</f>
        <v>0</v>
      </c>
    </row>
    <row r="63" spans="1:2" ht="12.75" hidden="1">
      <c r="A63" s="36" t="s">
        <v>78</v>
      </c>
      <c r="B63" s="27">
        <f>'[1]2 (5)'!H96</f>
        <v>0</v>
      </c>
    </row>
    <row r="64" spans="1:2" ht="12.75" hidden="1">
      <c r="A64" s="36" t="s">
        <v>80</v>
      </c>
      <c r="B64" s="27">
        <f>'[1]2 (5)'!H97</f>
        <v>0</v>
      </c>
    </row>
    <row r="65" spans="1:2" ht="12.75" hidden="1">
      <c r="A65" s="36" t="s">
        <v>91</v>
      </c>
      <c r="B65" s="27">
        <f>'[1]2 (5)'!H98</f>
        <v>0</v>
      </c>
    </row>
    <row r="66" spans="1:2" ht="12.75" hidden="1">
      <c r="A66" s="36" t="s">
        <v>87</v>
      </c>
      <c r="B66" s="27">
        <f>'[1]2 (5)'!H99</f>
        <v>0</v>
      </c>
    </row>
    <row r="67" spans="1:2" ht="12.75" hidden="1">
      <c r="A67" s="36" t="s">
        <v>90</v>
      </c>
      <c r="B67" s="27">
        <f>'[1]2 (5)'!H100</f>
        <v>0</v>
      </c>
    </row>
    <row r="68" spans="1:2" ht="12.75" hidden="1">
      <c r="A68" s="36" t="s">
        <v>88</v>
      </c>
      <c r="B68" s="27">
        <f>'[1]2 (5)'!H101</f>
        <v>0</v>
      </c>
    </row>
    <row r="69" spans="1:2" ht="12.75" hidden="1">
      <c r="A69" s="36" t="s">
        <v>110</v>
      </c>
      <c r="B69" s="27">
        <f>'[1]2 (5)'!H102</f>
        <v>0</v>
      </c>
    </row>
    <row r="70" spans="1:2" ht="12.75">
      <c r="A70" s="36" t="s">
        <v>85</v>
      </c>
      <c r="B70" s="27">
        <f>'[1]2 (5)'!H103</f>
        <v>1074.906779661017</v>
      </c>
    </row>
    <row r="71" spans="1:2" ht="12.75">
      <c r="A71" s="36" t="s">
        <v>86</v>
      </c>
      <c r="B71" s="27">
        <f>'[1]2 (5)'!H104</f>
        <v>346.8474576271186</v>
      </c>
    </row>
    <row r="72" spans="1:2" ht="12.75">
      <c r="A72" s="36" t="s">
        <v>83</v>
      </c>
      <c r="B72" s="27">
        <f>'[1]2 (5)'!H115</f>
        <v>12465.398305084747</v>
      </c>
    </row>
    <row r="73" spans="1:2" ht="12.75">
      <c r="A73" s="36" t="s">
        <v>73</v>
      </c>
      <c r="B73" s="27">
        <f>'[1]2 (5)'!H116</f>
        <v>8353.584745762711</v>
      </c>
    </row>
    <row r="74" spans="1:2" ht="12.75">
      <c r="A74" s="36" t="s">
        <v>71</v>
      </c>
      <c r="B74" s="27">
        <f>'[1]2 (5)'!H117</f>
        <v>3322.813559322034</v>
      </c>
    </row>
    <row r="75" spans="1:2" ht="12.75" hidden="1">
      <c r="A75" s="36" t="s">
        <v>112</v>
      </c>
      <c r="B75" s="27">
        <f>'[1]2 (5)'!H118</f>
        <v>0</v>
      </c>
    </row>
    <row r="76" spans="1:2" ht="12.75">
      <c r="A76" s="36" t="s">
        <v>75</v>
      </c>
      <c r="B76" s="27">
        <f>'[1]2 (5)'!H119</f>
        <v>44026.03389830509</v>
      </c>
    </row>
    <row r="77" spans="1:2" ht="12.75" hidden="1">
      <c r="A77" s="36" t="s">
        <v>74</v>
      </c>
      <c r="B77" s="27">
        <f>'[1]2 (5)'!H120</f>
        <v>0</v>
      </c>
    </row>
    <row r="78" spans="1:2" ht="12.75" hidden="1">
      <c r="A78" s="36" t="s">
        <v>81</v>
      </c>
      <c r="B78" s="27">
        <f>'[1]2 (5)'!H121</f>
        <v>0</v>
      </c>
    </row>
    <row r="79" spans="1:2" ht="12.75" hidden="1">
      <c r="A79" s="36" t="s">
        <v>82</v>
      </c>
      <c r="B79" s="27">
        <f>'[1]2 (5)'!H122</f>
        <v>0</v>
      </c>
    </row>
    <row r="80" spans="1:2" ht="12.75">
      <c r="A80" s="36" t="s">
        <v>72</v>
      </c>
      <c r="B80" s="27">
        <f>'[1]2 (5)'!H123</f>
        <v>13327.669491525423</v>
      </c>
    </row>
    <row r="81" spans="1:2" ht="12.75">
      <c r="A81" s="36" t="s">
        <v>28</v>
      </c>
      <c r="B81" s="27">
        <f>'[1]2 (5)'!H124</f>
        <v>10463.372881355934</v>
      </c>
    </row>
    <row r="82" spans="1:2" ht="12.75" hidden="1">
      <c r="A82" s="14" t="s">
        <v>93</v>
      </c>
      <c r="B82" s="27">
        <f>'[1]2 (5)'!H125</f>
        <v>0</v>
      </c>
    </row>
    <row r="83" spans="1:2" ht="12.75" hidden="1">
      <c r="A83" s="14" t="s">
        <v>111</v>
      </c>
      <c r="B83" s="27">
        <f>'[1]2 (5)'!H126</f>
        <v>0</v>
      </c>
    </row>
    <row r="84" spans="1:2" ht="12.75" hidden="1">
      <c r="A84" s="14" t="s">
        <v>94</v>
      </c>
      <c r="B84" s="27">
        <f>'[1]2 (5)'!H127</f>
        <v>0</v>
      </c>
    </row>
    <row r="85" spans="1:2" ht="12.75" hidden="1">
      <c r="A85" s="14" t="s">
        <v>109</v>
      </c>
      <c r="B85" s="27">
        <f>'[1]2 (5)'!H128</f>
        <v>0</v>
      </c>
    </row>
    <row r="86" spans="1:2" ht="12.75">
      <c r="A86" s="5" t="s">
        <v>29</v>
      </c>
      <c r="B86" s="27">
        <f>'[1]2 (5)'!H105+'[1]2 (5)'!H129</f>
        <v>29828.944271723758</v>
      </c>
    </row>
    <row r="87" spans="1:2" ht="12.75">
      <c r="A87" s="5" t="s">
        <v>30</v>
      </c>
      <c r="B87" s="27">
        <f>'[1]2 (5)'!H133</f>
        <v>13463.019599999998</v>
      </c>
    </row>
    <row r="88" spans="1:2" ht="12.75">
      <c r="A88" s="9" t="s">
        <v>32</v>
      </c>
      <c r="B88" s="11">
        <f>'[1]2 (5)'!H134</f>
        <v>2375.7033898305085</v>
      </c>
    </row>
    <row r="89" spans="1:2" ht="12.75">
      <c r="A89" s="4" t="s">
        <v>39</v>
      </c>
      <c r="B89" s="11">
        <f>'[1]2 (5)'!H138</f>
        <v>0</v>
      </c>
    </row>
    <row r="90" spans="1:2" ht="12.75">
      <c r="A90" s="4" t="s">
        <v>45</v>
      </c>
      <c r="B90" s="11">
        <f>'[1]2 (5)'!H139+'[1]2 (5)'!H140+'[1]2 (5)'!H143+'[1]2 (5)'!H146+'[1]2 (5)'!H147</f>
        <v>66051.44</v>
      </c>
    </row>
    <row r="91" spans="1:2" ht="12.75">
      <c r="A91" s="4" t="s">
        <v>64</v>
      </c>
      <c r="B91" s="11">
        <f>'[1]2 (5)'!H148</f>
        <v>32225.81090254424</v>
      </c>
    </row>
    <row r="92" spans="1:2" ht="12.75">
      <c r="A92" s="4" t="s">
        <v>52</v>
      </c>
      <c r="B92" s="11">
        <f>'[1]2 (5)'!H149</f>
        <v>4585.014854237288</v>
      </c>
    </row>
    <row r="93" spans="1:2" ht="12.75">
      <c r="A93" s="4" t="s">
        <v>34</v>
      </c>
      <c r="B93" s="11">
        <f>'[1]2 (5)'!H150</f>
        <v>17923.239884745763</v>
      </c>
    </row>
    <row r="94" spans="1:2" ht="12.75">
      <c r="A94" s="4" t="s">
        <v>33</v>
      </c>
      <c r="B94" s="11">
        <f>'[1]2 (5)'!H151</f>
        <v>56895.86614576271</v>
      </c>
    </row>
    <row r="95" spans="1:2" ht="12.75">
      <c r="A95" s="4" t="s">
        <v>43</v>
      </c>
      <c r="B95" s="11">
        <f>B37+B47+B52+B88+B89+B90+B91+B92+B93+B94</f>
        <v>705546.4407395348</v>
      </c>
    </row>
    <row r="96" spans="1:2" ht="12.75">
      <c r="A96" s="6" t="s">
        <v>35</v>
      </c>
      <c r="B96" s="27">
        <f>'[1]2 (5)'!H153</f>
        <v>0</v>
      </c>
    </row>
    <row r="97" spans="1:2" ht="12.75">
      <c r="A97" s="4" t="s">
        <v>36</v>
      </c>
      <c r="B97" s="11">
        <f>B95+B96</f>
        <v>705546.4407395348</v>
      </c>
    </row>
    <row r="98" spans="1:2" ht="12.75">
      <c r="A98" s="6" t="s">
        <v>37</v>
      </c>
      <c r="B98" s="27">
        <f>B97*0.18</f>
        <v>126998.35933311626</v>
      </c>
    </row>
    <row r="99" spans="1:2" ht="12.75">
      <c r="A99" s="4" t="s">
        <v>38</v>
      </c>
      <c r="B99" s="11">
        <f>B97+B98</f>
        <v>832544.800072651</v>
      </c>
    </row>
    <row r="100" spans="1:2" ht="14.25" customHeight="1">
      <c r="A100" s="37" t="s">
        <v>114</v>
      </c>
      <c r="B100" s="26">
        <v>-215185.6</v>
      </c>
    </row>
    <row r="101" spans="1:2" ht="12.75">
      <c r="A101" s="37" t="s">
        <v>115</v>
      </c>
      <c r="B101" s="26">
        <f>B34+B100-B99</f>
        <v>-199846.23007265094</v>
      </c>
    </row>
    <row r="102" spans="1:2" ht="12.75">
      <c r="A102" s="20"/>
      <c r="B102" s="21"/>
    </row>
    <row r="103" spans="1:2" ht="12.75">
      <c r="A103" s="28"/>
      <c r="B103" s="21"/>
    </row>
    <row r="104" spans="1:2" ht="12.75">
      <c r="A104" s="20"/>
      <c r="B104" s="21"/>
    </row>
    <row r="105" spans="1:2" ht="12.75">
      <c r="A105" s="22" t="s">
        <v>102</v>
      </c>
      <c r="B105" s="21"/>
    </row>
    <row r="106" spans="1:2" ht="12.75">
      <c r="A106" s="20" t="s">
        <v>103</v>
      </c>
      <c r="B106" s="21" t="s">
        <v>104</v>
      </c>
    </row>
    <row r="107" spans="1:2" ht="12.75">
      <c r="A107" s="22" t="s">
        <v>105</v>
      </c>
      <c r="B107" s="21"/>
    </row>
    <row r="108" spans="1:2" ht="12.75">
      <c r="A108" s="23" t="s">
        <v>108</v>
      </c>
      <c r="B108" s="21" t="s">
        <v>113</v>
      </c>
    </row>
    <row r="109" ht="12.75">
      <c r="A109" s="22" t="s">
        <v>106</v>
      </c>
    </row>
    <row r="110" ht="12.75">
      <c r="A110" s="23" t="s">
        <v>107</v>
      </c>
    </row>
    <row r="121" s="38" customFormat="1" ht="12.75">
      <c r="B121" s="39">
        <f>B99/B125/12</f>
        <v>11.069249220509532</v>
      </c>
    </row>
    <row r="122" s="38" customFormat="1" ht="12.75">
      <c r="B122" s="40"/>
    </row>
    <row r="123" s="38" customFormat="1" ht="12.75">
      <c r="A123" s="40" t="s">
        <v>46</v>
      </c>
    </row>
    <row r="124" s="38" customFormat="1" ht="12.75">
      <c r="B124" s="40"/>
    </row>
    <row r="125" spans="1:2" s="38" customFormat="1" ht="12.75">
      <c r="A125" s="38" t="s">
        <v>3</v>
      </c>
      <c r="B125" s="40">
        <f>B10</f>
        <v>6267.7</v>
      </c>
    </row>
    <row r="126" spans="1:2" s="38" customFormat="1" ht="12.75">
      <c r="A126" s="41" t="s">
        <v>42</v>
      </c>
      <c r="B126" s="40"/>
    </row>
    <row r="127" spans="1:2" s="38" customFormat="1" ht="12.75">
      <c r="A127" s="42" t="s">
        <v>56</v>
      </c>
      <c r="B127" s="43">
        <v>15.39</v>
      </c>
    </row>
    <row r="128" spans="1:2" s="38" customFormat="1" ht="12.75">
      <c r="A128" s="42" t="s">
        <v>57</v>
      </c>
      <c r="B128" s="43">
        <v>14.23</v>
      </c>
    </row>
    <row r="129" s="38" customFormat="1" ht="12.75">
      <c r="B129" s="40"/>
    </row>
    <row r="130" spans="1:2" s="38" customFormat="1" ht="12.75">
      <c r="A130" s="44" t="s">
        <v>47</v>
      </c>
      <c r="B130" s="40"/>
    </row>
    <row r="131" spans="1:2" s="38" customFormat="1" ht="12.75">
      <c r="A131" s="38" t="s">
        <v>41</v>
      </c>
      <c r="B131" s="39">
        <f>B37*1.18/B125/12</f>
        <v>4.343117922199921</v>
      </c>
    </row>
    <row r="132" spans="1:2" s="38" customFormat="1" ht="12.75">
      <c r="A132" s="38" t="s">
        <v>48</v>
      </c>
      <c r="B132" s="39" t="e">
        <f>(B47+B52+B88+B89+#REF!+B92)*1.18/B125/12</f>
        <v>#REF!</v>
      </c>
    </row>
    <row r="133" spans="1:2" s="38" customFormat="1" ht="12.75">
      <c r="A133" s="38" t="s">
        <v>49</v>
      </c>
      <c r="B133" s="39">
        <f>B90*1.18/B125/12</f>
        <v>1.0362745930192363</v>
      </c>
    </row>
    <row r="134" spans="1:2" s="38" customFormat="1" ht="12.75">
      <c r="A134" s="38" t="s">
        <v>50</v>
      </c>
      <c r="B134" s="40">
        <f>(B91+B96)*1.18/B125/12</f>
        <v>0.5055876007812834</v>
      </c>
    </row>
    <row r="135" spans="1:2" s="38" customFormat="1" ht="12.75">
      <c r="A135" s="38" t="s">
        <v>34</v>
      </c>
      <c r="B135" s="39">
        <f>B93*1.18/B125/12</f>
        <v>0.2811959605596949</v>
      </c>
    </row>
    <row r="136" spans="1:2" s="38" customFormat="1" ht="12.75">
      <c r="A136" s="38" t="s">
        <v>33</v>
      </c>
      <c r="B136" s="39">
        <f>B94*1.18/B125/12</f>
        <v>0.8926336887534502</v>
      </c>
    </row>
    <row r="137" spans="1:2" s="38" customFormat="1" ht="12.75">
      <c r="A137" s="44" t="s">
        <v>51</v>
      </c>
      <c r="B137" s="45" t="e">
        <f>SUM(B131:B136)</f>
        <v>#REF!</v>
      </c>
    </row>
    <row r="138" s="38" customFormat="1" ht="12.75">
      <c r="B138" s="40"/>
    </row>
    <row r="139" spans="1:2" s="38" customFormat="1" ht="12.75">
      <c r="A139" s="38" t="s">
        <v>60</v>
      </c>
      <c r="B139" s="40"/>
    </row>
    <row r="140" spans="1:2" s="38" customFormat="1" ht="12.75">
      <c r="A140" s="38" t="s">
        <v>61</v>
      </c>
      <c r="B140" s="40"/>
    </row>
    <row r="141" spans="1:2" s="38" customFormat="1" ht="12.75">
      <c r="A141" s="38" t="s">
        <v>62</v>
      </c>
      <c r="B141" s="40"/>
    </row>
    <row r="142" spans="1:2" s="38" customFormat="1" ht="12.75">
      <c r="A142" s="38" t="s">
        <v>63</v>
      </c>
      <c r="B142" s="40"/>
    </row>
    <row r="143" s="38" customFormat="1" ht="12.75">
      <c r="B143" s="40"/>
    </row>
    <row r="144" s="38" customFormat="1" ht="12.75">
      <c r="B144" s="40"/>
    </row>
    <row r="145" s="38" customFormat="1" ht="12.75">
      <c r="B145" s="40"/>
    </row>
    <row r="146" s="38" customFormat="1" ht="12.75">
      <c r="B146" s="40"/>
    </row>
    <row r="147" s="38" customFormat="1" ht="12.75">
      <c r="B147" s="40"/>
    </row>
    <row r="148" s="38" customFormat="1" ht="12.75">
      <c r="B148" s="40"/>
    </row>
    <row r="149" s="38" customFormat="1" ht="12.75">
      <c r="B149" s="40"/>
    </row>
    <row r="150" s="38" customFormat="1" ht="12.75">
      <c r="B150" s="40"/>
    </row>
    <row r="151" s="38" customFormat="1" ht="12.75">
      <c r="B151" s="40"/>
    </row>
    <row r="152" s="38" customFormat="1" ht="12.75">
      <c r="B152" s="40"/>
    </row>
    <row r="153" s="38" customFormat="1" ht="12.75">
      <c r="B153" s="40"/>
    </row>
    <row r="154" s="38" customFormat="1" ht="12.75">
      <c r="B154" s="40"/>
    </row>
    <row r="155" s="38" customFormat="1" ht="12.75">
      <c r="B155" s="40"/>
    </row>
    <row r="156" s="38" customFormat="1" ht="12.75">
      <c r="B156" s="40"/>
    </row>
  </sheetData>
  <printOptions/>
  <pageMargins left="0.92" right="0.59" top="0.65" bottom="0.56" header="0.5" footer="0.36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2011-02-07T06:05:07Z</cp:lastPrinted>
  <dcterms:created xsi:type="dcterms:W3CDTF">1996-10-08T23:32:33Z</dcterms:created>
  <dcterms:modified xsi:type="dcterms:W3CDTF">2011-04-26T11:15:30Z</dcterms:modified>
  <cp:category/>
  <cp:version/>
  <cp:contentType/>
  <cp:contentStatus/>
</cp:coreProperties>
</file>