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<sst xmlns="http://schemas.openxmlformats.org/spreadsheetml/2006/main" count="110" uniqueCount="108">
  <si>
    <t>ОТЧЕТ</t>
  </si>
  <si>
    <t>Исходные данные для расчета:</t>
  </si>
  <si>
    <t>Год ввода</t>
  </si>
  <si>
    <t>Общая площадь жилых помещений, кв.м.</t>
  </si>
  <si>
    <t>Жилая площадь жилых помещений, кв.м.</t>
  </si>
  <si>
    <t>Количество этажей</t>
  </si>
  <si>
    <t>Количество лифтов</t>
  </si>
  <si>
    <t>Площадь кровли, кв.м.</t>
  </si>
  <si>
    <t>Площадь подвала, кв.м.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</si>
  <si>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</si>
  <si>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</si>
  <si>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</si>
  <si>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</si>
  <si>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</si>
  <si>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выполненных заявок</t>
  </si>
  <si>
    <t>Количество АВАРИЙНЫХ заявок</t>
  </si>
  <si>
    <t xml:space="preserve">Степень благоустройства жилых помещений - </t>
  </si>
  <si>
    <t>Статьи расходов</t>
  </si>
  <si>
    <t>Сумма</t>
  </si>
  <si>
    <t>Уборка территории</t>
  </si>
  <si>
    <t>Уборка мусоропровода</t>
  </si>
  <si>
    <t>Уборка лестничных клеток</t>
  </si>
  <si>
    <t>Вывоз КГМ</t>
  </si>
  <si>
    <t>Вывоз ТБО</t>
  </si>
  <si>
    <t>Обследование вентканалов и дымоходов</t>
  </si>
  <si>
    <t>Дератизация и дезинсекция</t>
  </si>
  <si>
    <t>а) Профилактический осмотр</t>
  </si>
  <si>
    <t>б) Набор работ</t>
  </si>
  <si>
    <t>Электромонтажные работы</t>
  </si>
  <si>
    <t>в) Непредвиденные работы</t>
  </si>
  <si>
    <t>г) Аварийное обслуживание</t>
  </si>
  <si>
    <t>Текущий ремонт</t>
  </si>
  <si>
    <t>Внешнее благоустройство</t>
  </si>
  <si>
    <t>Услуги УЖХ и ЕРКЦ</t>
  </si>
  <si>
    <t>Услуги управляющей компании</t>
  </si>
  <si>
    <t>Внереализационные расходы</t>
  </si>
  <si>
    <t>Всего расходов</t>
  </si>
  <si>
    <t>НДС 18%</t>
  </si>
  <si>
    <t>Всего с учетом НДС</t>
  </si>
  <si>
    <t>Обслуживание ВДГО</t>
  </si>
  <si>
    <t>Механизированная уборка</t>
  </si>
  <si>
    <t>Санитарное содержание</t>
  </si>
  <si>
    <t>Итого расходов</t>
  </si>
  <si>
    <t>Техническое обслуживание конструктивных элементов и инженерного оборудования</t>
  </si>
  <si>
    <t>Затраты по содержанию лифтов</t>
  </si>
  <si>
    <t>Объединенная диспетчерская служба</t>
  </si>
  <si>
    <t>Статьи доходов</t>
  </si>
  <si>
    <t>Начислено населению</t>
  </si>
  <si>
    <t>Начислено арендаторам</t>
  </si>
  <si>
    <t>ОАО "УЖХ Советского района городского округа г.Уфа" за 2010 год</t>
  </si>
  <si>
    <t>Поступление</t>
  </si>
  <si>
    <t>Общеэксплуатационные расходы</t>
  </si>
  <si>
    <t>Ремонт л/клеток</t>
  </si>
  <si>
    <t>Замена ВРУ</t>
  </si>
  <si>
    <t>Ремонт трубопроводов ХВС, ГВС, канализации</t>
  </si>
  <si>
    <t xml:space="preserve">Ремонт кровли </t>
  </si>
  <si>
    <t>Очистка кровли от снега и наледи</t>
  </si>
  <si>
    <t>Ремонт козырьков</t>
  </si>
  <si>
    <t>Установка, смена, ремонт, поверка приборов учета</t>
  </si>
  <si>
    <t>Смена запорной арматуры на трубопроводах (задвижек, вентилей)</t>
  </si>
  <si>
    <t>Смена, ремонт, перегруппировка приборов отопления (радиаторов)</t>
  </si>
  <si>
    <t>Смена отдельных участков труб ХВС, ГВС, ЦО, водоотведения, врезки в сеть</t>
  </si>
  <si>
    <t>Ремонт, окраска наружных и внутренних стен, цоколей</t>
  </si>
  <si>
    <t>Ремонт, смена, перенавеска водосточных труб</t>
  </si>
  <si>
    <t>Установка мемориальной доски</t>
  </si>
  <si>
    <t>Ремонт полов в лифтах, ИТП</t>
  </si>
  <si>
    <t>Ремонт кровель</t>
  </si>
  <si>
    <t>Окраска тепловых узлов</t>
  </si>
  <si>
    <t>Устройство тепловых, водомерных узлов</t>
  </si>
  <si>
    <t>Промывка и гидравлические испытания системы ЦО</t>
  </si>
  <si>
    <t>Ремонт, гидроизоляция вентканалов</t>
  </si>
  <si>
    <t>Заделка продухов в подвальном помещении</t>
  </si>
  <si>
    <t>Демонтаж антенн</t>
  </si>
  <si>
    <t>Ремонт крылец, козырьков, балконов</t>
  </si>
  <si>
    <t>Обрамление проемов угловой сталью</t>
  </si>
  <si>
    <t>Смена стекол, установка пружин, ремонт оконных рам, дверных полотен</t>
  </si>
  <si>
    <t>Устройство, ремонт парапетов</t>
  </si>
  <si>
    <t>Ремонт деревянных перекрытий</t>
  </si>
  <si>
    <t>Услуги операторов</t>
  </si>
  <si>
    <t>Замер сопротивления изоляции электропроводки</t>
  </si>
  <si>
    <t>Изоляция трубопроводов ЦО</t>
  </si>
  <si>
    <t>Установка аншлагов</t>
  </si>
  <si>
    <t xml:space="preserve">о стоимости содержания общедомового имущества многоквартирного дома </t>
  </si>
  <si>
    <t>Начислено за рекламу</t>
  </si>
  <si>
    <t>Адрес</t>
  </si>
  <si>
    <t>Убираемая площадь, в т.ч.</t>
  </si>
  <si>
    <t>Задолженность на 01.01.2010г</t>
  </si>
  <si>
    <t>Задолженность на 01.01.2011г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</si>
  <si>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</si>
  <si>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</si>
  <si>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</si>
  <si>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</si>
  <si>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Старший по дому</t>
  </si>
  <si>
    <t>кв.№</t>
  </si>
  <si>
    <t>Директор ООО "ЖЭУ №19"</t>
  </si>
  <si>
    <t>Госповерка проектной документации</t>
  </si>
  <si>
    <t>Замена и ремонт металлических дверей (УЖХ)</t>
  </si>
  <si>
    <t>Ремонт и обслуживание АППЗ и ДУ, монтаж</t>
  </si>
  <si>
    <t>Госповерка приборов учета тепла</t>
  </si>
  <si>
    <t>Справочно: Формируется резерв денежных средств для выполнения текущего ремонта</t>
  </si>
  <si>
    <t>Фаткуллин Р.Р.</t>
  </si>
  <si>
    <t>Отклонение  (- перерасход, + неосв) за 2009г.</t>
  </si>
  <si>
    <t>Отклонение  (- перерасход, + неосв) на 31.12.2010</t>
  </si>
  <si>
    <t>Сумма, руб.</t>
  </si>
  <si>
    <t>Материал стен</t>
  </si>
  <si>
    <t>Вид кровли</t>
  </si>
  <si>
    <t>кирпичный</t>
  </si>
  <si>
    <t>металлическая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</si>
</sst>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0"/>
    <numFmt numFmtId="188" formatCode="0.000000000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0" fillId="0" borderId="4" xfId="18" applyFont="1" applyFill="1" applyBorder="1" applyAlignment="1">
      <alignment horizontal="left"/>
      <protection/>
    </xf>
    <xf numFmtId="0" fontId="0" fillId="0" borderId="5" xfId="18" applyFont="1" applyFill="1" applyBorder="1" applyAlignment="1">
      <alignment horizontal="left"/>
      <protection/>
    </xf>
    <xf numFmtId="0" fontId="0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3" fillId="0" borderId="1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2007год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2 (2)"/>
      <sheetName val="2 (3)"/>
      <sheetName val="2 (4)"/>
      <sheetName val="2 (5)"/>
      <sheetName val="2 (6)"/>
      <sheetName val="2 (7)"/>
      <sheetName val="2 (9)"/>
      <sheetName val="2 (8)"/>
      <sheetName val="2 (10)"/>
      <sheetName val="2 (12)"/>
      <sheetName val="2 (11)"/>
      <sheetName val="2 (13)"/>
      <sheetName val="2 (17)"/>
      <sheetName val="2 (16)"/>
      <sheetName val="2 (15)"/>
      <sheetName val="2 (14)"/>
      <sheetName val="2 (18)"/>
      <sheetName val="2 (19)"/>
      <sheetName val="2 (21)"/>
      <sheetName val="2 (20)"/>
      <sheetName val="2 (35)"/>
      <sheetName val="2 (34)"/>
      <sheetName val="2 (33)"/>
      <sheetName val="2 (32)"/>
      <sheetName val="2 (31)"/>
      <sheetName val="2 (30)"/>
      <sheetName val="2 (29)"/>
      <sheetName val="2 (28)"/>
      <sheetName val="2 (27)"/>
      <sheetName val="2 (26)"/>
      <sheetName val="2 (25)"/>
      <sheetName val="2 (24)"/>
      <sheetName val="2 (23)"/>
      <sheetName val="2 (22)"/>
      <sheetName val="2 (36)"/>
      <sheetName val="2 (38)"/>
      <sheetName val="2 (37)"/>
      <sheetName val="2 (40)"/>
      <sheetName val="2 (39)"/>
      <sheetName val="2 (42)"/>
      <sheetName val="2 (41)"/>
      <sheetName val="2 (44)"/>
      <sheetName val="2 (43)"/>
      <sheetName val="2 (46)"/>
      <sheetName val="2 (45)"/>
      <sheetName val="2 (47)"/>
      <sheetName val="2 (48)"/>
      <sheetName val="2 (50)"/>
      <sheetName val="2 (49)"/>
      <sheetName val="2 (51)"/>
      <sheetName val="2 (52)"/>
      <sheetName val="2 (B2613)"/>
    </sheetNames>
    <sheetDataSet>
      <sheetData sheetId="31">
        <row r="6">
          <cell r="DL6" t="str">
            <v>Цюрупы ,106</v>
          </cell>
        </row>
        <row r="8">
          <cell r="DL8">
            <v>1964</v>
          </cell>
        </row>
        <row r="9">
          <cell r="DL9">
            <v>2758.3</v>
          </cell>
        </row>
        <row r="12">
          <cell r="DL12">
            <v>1795.8</v>
          </cell>
        </row>
        <row r="13">
          <cell r="DL13">
            <v>5</v>
          </cell>
        </row>
        <row r="15">
          <cell r="DL15">
            <v>885</v>
          </cell>
        </row>
        <row r="20">
          <cell r="DL20">
            <v>1397.9</v>
          </cell>
        </row>
        <row r="21">
          <cell r="DL21">
            <v>958.2</v>
          </cell>
        </row>
        <row r="22">
          <cell r="DL22">
            <v>258</v>
          </cell>
        </row>
        <row r="23">
          <cell r="DL23">
            <v>69</v>
          </cell>
        </row>
        <row r="24">
          <cell r="DL24">
            <v>127</v>
          </cell>
        </row>
        <row r="28">
          <cell r="DL28">
            <v>268</v>
          </cell>
        </row>
        <row r="29">
          <cell r="DL29" t="str">
            <v>ХВС, ЦО</v>
          </cell>
        </row>
        <row r="31">
          <cell r="DL31">
            <v>8568.729999999981</v>
          </cell>
        </row>
        <row r="32">
          <cell r="DL32">
            <v>328182.66</v>
          </cell>
        </row>
        <row r="35">
          <cell r="DL35">
            <v>14632.37</v>
          </cell>
        </row>
        <row r="37">
          <cell r="DL37">
            <v>1256.976</v>
          </cell>
        </row>
        <row r="39">
          <cell r="DL39">
            <v>330706.606</v>
          </cell>
        </row>
        <row r="43">
          <cell r="DL43">
            <v>42796.551910664704</v>
          </cell>
        </row>
        <row r="48">
          <cell r="DL48">
            <v>3450.21738884809</v>
          </cell>
        </row>
        <row r="49">
          <cell r="DL49">
            <v>0</v>
          </cell>
        </row>
        <row r="54">
          <cell r="DL54">
            <v>0</v>
          </cell>
        </row>
        <row r="59">
          <cell r="DL59">
            <v>7829.190850668385</v>
          </cell>
        </row>
        <row r="67">
          <cell r="DL67">
            <v>9753.6</v>
          </cell>
        </row>
        <row r="70">
          <cell r="DL70">
            <v>19794.855</v>
          </cell>
        </row>
        <row r="74">
          <cell r="DL74">
            <v>1869.9</v>
          </cell>
        </row>
        <row r="75">
          <cell r="DL75">
            <v>9313.01</v>
          </cell>
        </row>
        <row r="78">
          <cell r="DL78">
            <v>0</v>
          </cell>
        </row>
        <row r="79">
          <cell r="DL79">
            <v>0</v>
          </cell>
        </row>
        <row r="80">
          <cell r="DL80">
            <v>0</v>
          </cell>
        </row>
        <row r="81">
          <cell r="DL81">
            <v>0</v>
          </cell>
        </row>
        <row r="83">
          <cell r="DL83">
            <v>1395.5646860574254</v>
          </cell>
        </row>
        <row r="87">
          <cell r="DL87">
            <v>4879.215899579531</v>
          </cell>
        </row>
        <row r="88">
          <cell r="DL88">
            <v>2577.732848732073</v>
          </cell>
        </row>
        <row r="89">
          <cell r="DL89">
            <v>0</v>
          </cell>
        </row>
        <row r="90">
          <cell r="DL90">
            <v>0</v>
          </cell>
        </row>
        <row r="91">
          <cell r="DL91">
            <v>926.3305084745763</v>
          </cell>
        </row>
        <row r="92">
          <cell r="DL92">
            <v>0</v>
          </cell>
        </row>
        <row r="93">
          <cell r="DL93">
            <v>0</v>
          </cell>
        </row>
        <row r="94">
          <cell r="DL94">
            <v>0</v>
          </cell>
        </row>
        <row r="96">
          <cell r="DL96">
            <v>0</v>
          </cell>
        </row>
        <row r="97">
          <cell r="DL97">
            <v>0</v>
          </cell>
        </row>
        <row r="98">
          <cell r="DL98">
            <v>0</v>
          </cell>
        </row>
        <row r="99">
          <cell r="DL99">
            <v>1375.1525423728815</v>
          </cell>
        </row>
        <row r="100">
          <cell r="DL100">
            <v>0</v>
          </cell>
        </row>
        <row r="101">
          <cell r="DL101">
            <v>0</v>
          </cell>
        </row>
        <row r="102">
          <cell r="DL102">
            <v>0</v>
          </cell>
        </row>
        <row r="103">
          <cell r="DL103">
            <v>0</v>
          </cell>
        </row>
        <row r="104">
          <cell r="DL104">
            <v>0</v>
          </cell>
        </row>
        <row r="105">
          <cell r="DL105">
            <v>3281.7898194236373</v>
          </cell>
        </row>
        <row r="110">
          <cell r="DL110">
            <v>4903.4047452107625</v>
          </cell>
        </row>
        <row r="114">
          <cell r="DL114">
            <v>23765.33050847458</v>
          </cell>
        </row>
        <row r="115">
          <cell r="DL115">
            <v>7742.1355932203405</v>
          </cell>
        </row>
        <row r="116">
          <cell r="DL116">
            <v>13102.593220338984</v>
          </cell>
        </row>
        <row r="117">
          <cell r="DL117">
            <v>0</v>
          </cell>
        </row>
        <row r="119">
          <cell r="DL119">
            <v>0</v>
          </cell>
        </row>
        <row r="120">
          <cell r="DL120">
            <v>0</v>
          </cell>
        </row>
        <row r="121">
          <cell r="DL121">
            <v>442.37288135593224</v>
          </cell>
        </row>
        <row r="122">
          <cell r="DL122">
            <v>0</v>
          </cell>
        </row>
        <row r="123">
          <cell r="DL123">
            <v>0</v>
          </cell>
        </row>
        <row r="124">
          <cell r="DL124">
            <v>2478.228813559322</v>
          </cell>
        </row>
        <row r="125">
          <cell r="DL125">
            <v>0</v>
          </cell>
        </row>
        <row r="129">
          <cell r="DL129">
            <v>9845.382346553619</v>
          </cell>
        </row>
        <row r="133">
          <cell r="DL133">
            <v>5924.8284</v>
          </cell>
        </row>
        <row r="134">
          <cell r="DL134">
            <v>610.3135593220339</v>
          </cell>
        </row>
        <row r="138">
          <cell r="DL138">
            <v>0</v>
          </cell>
        </row>
        <row r="140">
          <cell r="DL140">
            <v>0</v>
          </cell>
        </row>
        <row r="147">
          <cell r="DL147">
            <v>0</v>
          </cell>
        </row>
        <row r="148">
          <cell r="DL148">
            <v>76363.45600774894</v>
          </cell>
        </row>
        <row r="149">
          <cell r="DL149">
            <v>1835.5979288135593</v>
          </cell>
        </row>
        <row r="150">
          <cell r="DL150">
            <v>7175.519176271186</v>
          </cell>
        </row>
        <row r="151">
          <cell r="DL151">
            <v>22778.10157118644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9"/>
  <sheetViews>
    <sheetView tabSelected="1" workbookViewId="0" topLeftCell="A1">
      <selection activeCell="B10" sqref="B10:B12"/>
    </sheetView>
  </sheetViews>
  <sheetFormatPr defaultColWidth="9.140625" defaultRowHeight="12.75"/>
  <cols>
    <col min="1" max="1" width="69.28125" style="0" customWidth="1"/>
    <col min="2" max="2" width="19.7109375" style="2" customWidth="1"/>
  </cols>
  <sheetData>
    <row r="1" spans="1:2" ht="12.75">
      <c r="A1" s="13" t="s">
        <v>0</v>
      </c>
      <c r="B1"/>
    </row>
    <row r="2" spans="1:2" ht="12.75">
      <c r="A2" s="13" t="s">
        <v>82</v>
      </c>
      <c r="B2"/>
    </row>
    <row r="3" spans="1:2" ht="12.75">
      <c r="A3" s="13" t="s">
        <v>49</v>
      </c>
      <c r="B3"/>
    </row>
    <row r="4" spans="1:2" ht="12.75">
      <c r="A4" s="13"/>
      <c r="B4" s="13"/>
    </row>
    <row r="5" spans="1:2" ht="12.75">
      <c r="A5" s="3" t="s">
        <v>84</v>
      </c>
      <c r="B5" s="14" t="str">
        <f>'[1]2 (25)'!DL6</f>
        <v>Цюрупы ,106</v>
      </c>
    </row>
    <row r="6" ht="12.75">
      <c r="A6" s="3" t="s">
        <v>1</v>
      </c>
    </row>
    <row r="7" spans="1:2" ht="12.75">
      <c r="A7" t="s">
        <v>2</v>
      </c>
      <c r="B7" s="2">
        <f>'[1]2 (25)'!DL8</f>
        <v>1964</v>
      </c>
    </row>
    <row r="8" spans="1:2" ht="12.75">
      <c r="A8" t="s">
        <v>3</v>
      </c>
      <c r="B8" s="2">
        <f>'[1]2 (25)'!DL9</f>
        <v>2758.3</v>
      </c>
    </row>
    <row r="9" spans="1:2" ht="12.75" hidden="1">
      <c r="A9" t="s">
        <v>4</v>
      </c>
      <c r="B9" s="2">
        <f>'[1]2 (25)'!DL12</f>
        <v>1795.8</v>
      </c>
    </row>
    <row r="10" spans="1:2" ht="12.75" customHeight="1">
      <c r="A10" s="38" t="s">
        <v>104</v>
      </c>
      <c r="B10" s="40" t="s">
        <v>106</v>
      </c>
    </row>
    <row r="11" spans="1:2" ht="12.75" customHeight="1">
      <c r="A11" s="38" t="s">
        <v>105</v>
      </c>
      <c r="B11" s="39" t="s">
        <v>107</v>
      </c>
    </row>
    <row r="12" spans="1:2" ht="12.75">
      <c r="A12" s="38" t="s">
        <v>7</v>
      </c>
      <c r="B12" s="39">
        <v>885</v>
      </c>
    </row>
    <row r="13" spans="1:2" ht="12.75">
      <c r="A13" t="s">
        <v>5</v>
      </c>
      <c r="B13" s="2">
        <f>'[1]2 (25)'!DL13</f>
        <v>5</v>
      </c>
    </row>
    <row r="14" spans="1:2" ht="12.75">
      <c r="A14" t="s">
        <v>6</v>
      </c>
      <c r="B14" s="2">
        <f>'[1]2 (25)'!DL14</f>
        <v>0</v>
      </c>
    </row>
    <row r="15" spans="1:2" ht="12.75" hidden="1">
      <c r="A15" t="s">
        <v>7</v>
      </c>
      <c r="B15" s="2">
        <f>'[1]2 (25)'!DL15</f>
        <v>885</v>
      </c>
    </row>
    <row r="16" spans="1:2" ht="12.75" hidden="1">
      <c r="A16" t="s">
        <v>8</v>
      </c>
      <c r="B16" s="2">
        <f>'[1]2 (25)'!DL16</f>
        <v>0</v>
      </c>
    </row>
    <row r="17" spans="1:2" ht="12.75">
      <c r="A17" t="s">
        <v>85</v>
      </c>
      <c r="B17" s="8">
        <f>B18+B19</f>
        <v>2356.1000000000004</v>
      </c>
    </row>
    <row r="18" spans="1:2" ht="12.75">
      <c r="A18" t="s">
        <v>9</v>
      </c>
      <c r="B18" s="2">
        <f>'[1]2 (25)'!DL20</f>
        <v>1397.9</v>
      </c>
    </row>
    <row r="19" spans="1:2" ht="12.75">
      <c r="A19" t="s">
        <v>10</v>
      </c>
      <c r="B19" s="2">
        <f>'[1]2 (25)'!DL21</f>
        <v>958.2</v>
      </c>
    </row>
    <row r="20" spans="1:2" ht="12.75" hidden="1">
      <c r="A20" t="s">
        <v>11</v>
      </c>
      <c r="B20" s="2">
        <f>'[1]2 (25)'!DL22</f>
        <v>258</v>
      </c>
    </row>
    <row r="21" spans="1:2" ht="12.75">
      <c r="A21" t="s">
        <v>12</v>
      </c>
      <c r="B21" s="2">
        <f>'[1]2 (25)'!DL23</f>
        <v>69</v>
      </c>
    </row>
    <row r="22" spans="1:2" ht="12.75">
      <c r="A22" t="s">
        <v>13</v>
      </c>
      <c r="B22" s="2">
        <f>'[1]2 (25)'!DL24</f>
        <v>127</v>
      </c>
    </row>
    <row r="23" spans="1:2" ht="12.75">
      <c r="A23" t="s">
        <v>14</v>
      </c>
      <c r="B23" s="2">
        <f>'[1]2 (25)'!DL28</f>
        <v>268</v>
      </c>
    </row>
    <row r="24" spans="1:2" ht="12.75" hidden="1">
      <c r="A24" t="s">
        <v>15</v>
      </c>
      <c r="B24" s="2">
        <f>'[1]2 (25)'!DL28</f>
        <v>268</v>
      </c>
    </row>
    <row r="25" spans="1:2" ht="24" customHeight="1">
      <c r="A25" s="23" t="s">
        <v>16</v>
      </c>
      <c r="B25" s="24" t="str">
        <f>'[1]2 (25)'!DL29</f>
        <v>ХВС, ЦО</v>
      </c>
    </row>
    <row r="26" ht="12.75" hidden="1"/>
    <row r="27" spans="1:2" ht="12.75">
      <c r="A27" s="10" t="s">
        <v>46</v>
      </c>
      <c r="B27" s="12" t="s">
        <v>103</v>
      </c>
    </row>
    <row r="28" spans="1:2" ht="12.75">
      <c r="A28" s="15" t="s">
        <v>86</v>
      </c>
      <c r="B28" s="11">
        <f>'[1]2 (25)'!DL31</f>
        <v>8568.729999999981</v>
      </c>
    </row>
    <row r="29" spans="1:2" ht="12.75">
      <c r="A29" s="16" t="s">
        <v>47</v>
      </c>
      <c r="B29" s="11">
        <f>'[1]2 (25)'!DL32</f>
        <v>328182.66</v>
      </c>
    </row>
    <row r="30" spans="1:2" ht="12.75">
      <c r="A30" s="16" t="s">
        <v>48</v>
      </c>
      <c r="B30" s="11">
        <f>'[1]2 (25)'!DL35</f>
        <v>14632.37</v>
      </c>
    </row>
    <row r="31" spans="1:2" ht="12.75">
      <c r="A31" s="16" t="s">
        <v>83</v>
      </c>
      <c r="B31" s="11">
        <f>'[1]2 (25)'!DL37</f>
        <v>1256.976</v>
      </c>
    </row>
    <row r="32" spans="1:2" ht="12.75">
      <c r="A32" s="17" t="s">
        <v>50</v>
      </c>
      <c r="B32" s="11">
        <f>'[1]2 (25)'!DL39</f>
        <v>330706.606</v>
      </c>
    </row>
    <row r="33" spans="1:2" ht="12.75">
      <c r="A33" s="15" t="s">
        <v>87</v>
      </c>
      <c r="B33" s="11">
        <f>B28+B29+B30+B31-B32</f>
        <v>21934.129999999946</v>
      </c>
    </row>
    <row r="34" spans="1:2" s="7" customFormat="1" ht="12.75">
      <c r="A34" s="10" t="s">
        <v>17</v>
      </c>
      <c r="B34" s="25" t="s">
        <v>18</v>
      </c>
    </row>
    <row r="35" spans="1:2" ht="12.75">
      <c r="A35" s="9" t="s">
        <v>41</v>
      </c>
      <c r="B35" s="11">
        <f>SUM(B36:B44)</f>
        <v>91357.10776133309</v>
      </c>
    </row>
    <row r="36" spans="1:2" ht="12.75">
      <c r="A36" s="1" t="s">
        <v>19</v>
      </c>
      <c r="B36" s="26">
        <f>'[1]2 (25)'!DL43-B37</f>
        <v>39346.334521816614</v>
      </c>
    </row>
    <row r="37" spans="1:2" ht="12.75">
      <c r="A37" s="1" t="s">
        <v>40</v>
      </c>
      <c r="B37" s="26">
        <f>'[1]2 (25)'!DL48</f>
        <v>3450.21738884809</v>
      </c>
    </row>
    <row r="38" spans="1:2" ht="12.75">
      <c r="A38" s="1" t="s">
        <v>20</v>
      </c>
      <c r="B38" s="26">
        <f>'[1]2 (25)'!DL49</f>
        <v>0</v>
      </c>
    </row>
    <row r="39" spans="1:2" ht="12.75">
      <c r="A39" s="1" t="s">
        <v>21</v>
      </c>
      <c r="B39" s="26">
        <f>'[1]2 (25)'!DL54</f>
        <v>0</v>
      </c>
    </row>
    <row r="40" spans="1:2" ht="12.75">
      <c r="A40" s="18" t="s">
        <v>78</v>
      </c>
      <c r="B40" s="26">
        <f>'[1]2 (25)'!DL59</f>
        <v>7829.190850668385</v>
      </c>
    </row>
    <row r="41" spans="1:2" ht="12.75">
      <c r="A41" s="1" t="s">
        <v>22</v>
      </c>
      <c r="B41" s="26">
        <f>'[1]2 (25)'!DL67</f>
        <v>9753.6</v>
      </c>
    </row>
    <row r="42" spans="1:2" ht="12.75">
      <c r="A42" s="1" t="s">
        <v>23</v>
      </c>
      <c r="B42" s="26">
        <f>'[1]2 (25)'!DL70</f>
        <v>19794.855</v>
      </c>
    </row>
    <row r="43" spans="1:2" ht="12.75">
      <c r="A43" s="1" t="s">
        <v>24</v>
      </c>
      <c r="B43" s="26">
        <f>'[1]2 (25)'!DL74+'[1]2 (25)'!DL75</f>
        <v>11182.91</v>
      </c>
    </row>
    <row r="44" spans="1:2" ht="12.75">
      <c r="A44" s="1" t="s">
        <v>25</v>
      </c>
      <c r="B44" s="26">
        <f>'[1]2 (25)'!DL76</f>
        <v>0</v>
      </c>
    </row>
    <row r="45" spans="1:2" ht="12.75">
      <c r="A45" s="29" t="s">
        <v>31</v>
      </c>
      <c r="B45" s="11">
        <f>B46+B47+B48+B49</f>
        <v>0</v>
      </c>
    </row>
    <row r="46" spans="1:2" ht="12.75" hidden="1">
      <c r="A46" s="30" t="s">
        <v>52</v>
      </c>
      <c r="B46" s="26">
        <f>'[1]2 (25)'!DL78</f>
        <v>0</v>
      </c>
    </row>
    <row r="47" spans="1:2" ht="12.75" hidden="1">
      <c r="A47" s="31" t="s">
        <v>54</v>
      </c>
      <c r="B47" s="26">
        <f>'[1]2 (25)'!DL79</f>
        <v>0</v>
      </c>
    </row>
    <row r="48" spans="1:2" ht="12.75" hidden="1">
      <c r="A48" s="32" t="s">
        <v>53</v>
      </c>
      <c r="B48" s="26">
        <f>'[1]2 (25)'!DL80</f>
        <v>0</v>
      </c>
    </row>
    <row r="49" spans="1:2" ht="12.75" hidden="1">
      <c r="A49" s="33" t="s">
        <v>55</v>
      </c>
      <c r="B49" s="26">
        <f>'[1]2 (25)'!DL81</f>
        <v>0</v>
      </c>
    </row>
    <row r="50" spans="1:2" ht="25.5">
      <c r="A50" s="34" t="s">
        <v>43</v>
      </c>
      <c r="B50" s="11">
        <f>B51+B52+B84+B85</f>
        <v>53995.51640529955</v>
      </c>
    </row>
    <row r="51" spans="1:2" ht="12.75">
      <c r="A51" s="35" t="s">
        <v>26</v>
      </c>
      <c r="B51" s="26">
        <f>'[1]2 (25)'!DL83+'[1]2 (25)'!DL110</f>
        <v>6298.969431268188</v>
      </c>
    </row>
    <row r="52" spans="1:2" ht="12.75">
      <c r="A52" s="35" t="s">
        <v>27</v>
      </c>
      <c r="B52" s="26">
        <f>'[1]2 (25)'!DL87+'[1]2 (25)'!DL114</f>
        <v>28644.546408054113</v>
      </c>
    </row>
    <row r="53" spans="1:2" ht="12.75">
      <c r="A53" s="36" t="s">
        <v>56</v>
      </c>
      <c r="B53" s="26">
        <f>'[1]2 (25)'!DL88</f>
        <v>2577.732848732073</v>
      </c>
    </row>
    <row r="54" spans="1:2" ht="12.75" hidden="1">
      <c r="A54" s="36" t="s">
        <v>57</v>
      </c>
      <c r="B54" s="26">
        <f>'[1]2 (25)'!DL89</f>
        <v>0</v>
      </c>
    </row>
    <row r="55" spans="1:2" ht="12.75" hidden="1">
      <c r="A55" s="36" t="s">
        <v>62</v>
      </c>
      <c r="B55" s="26">
        <f>'[1]2 (25)'!DL90</f>
        <v>0</v>
      </c>
    </row>
    <row r="56" spans="1:2" ht="12.75">
      <c r="A56" s="36" t="s">
        <v>75</v>
      </c>
      <c r="B56" s="26">
        <f>'[1]2 (25)'!DL91</f>
        <v>926.3305084745763</v>
      </c>
    </row>
    <row r="57" spans="1:2" ht="12.75" hidden="1">
      <c r="A57" s="36" t="s">
        <v>65</v>
      </c>
      <c r="B57" s="26">
        <f>'[1]2 (25)'!DL92</f>
        <v>0</v>
      </c>
    </row>
    <row r="58" spans="1:2" ht="12.75" hidden="1">
      <c r="A58" s="36" t="s">
        <v>70</v>
      </c>
      <c r="B58" s="26">
        <f>'[1]2 (25)'!DL93</f>
        <v>0</v>
      </c>
    </row>
    <row r="59" spans="1:2" ht="12.75" hidden="1">
      <c r="A59" s="36" t="s">
        <v>63</v>
      </c>
      <c r="B59" s="26">
        <f>'[1]2 (25)'!DL94</f>
        <v>0</v>
      </c>
    </row>
    <row r="60" spans="1:2" ht="12.75" hidden="1">
      <c r="A60" s="36" t="s">
        <v>81</v>
      </c>
      <c r="B60" s="26">
        <f>'[1]2 (25)'!DL95</f>
        <v>0</v>
      </c>
    </row>
    <row r="61" spans="1:2" ht="12.75" hidden="1">
      <c r="A61" s="36" t="s">
        <v>64</v>
      </c>
      <c r="B61" s="26">
        <f>'[1]2 (25)'!DL96</f>
        <v>0</v>
      </c>
    </row>
    <row r="62" spans="1:2" ht="12.75" hidden="1">
      <c r="A62" s="36" t="s">
        <v>66</v>
      </c>
      <c r="B62" s="26">
        <f>'[1]2 (25)'!DL97</f>
        <v>0</v>
      </c>
    </row>
    <row r="63" spans="1:2" ht="12.75" hidden="1">
      <c r="A63" s="36" t="s">
        <v>77</v>
      </c>
      <c r="B63" s="26">
        <f>'[1]2 (25)'!DL98</f>
        <v>0</v>
      </c>
    </row>
    <row r="64" spans="1:2" ht="12.75">
      <c r="A64" s="36" t="s">
        <v>73</v>
      </c>
      <c r="B64" s="26">
        <f>'[1]2 (25)'!DL99</f>
        <v>1375.1525423728815</v>
      </c>
    </row>
    <row r="65" spans="1:2" ht="12.75" hidden="1">
      <c r="A65" s="36" t="s">
        <v>76</v>
      </c>
      <c r="B65" s="26">
        <f>'[1]2 (25)'!DL100</f>
        <v>0</v>
      </c>
    </row>
    <row r="66" spans="1:2" ht="12.75" hidden="1">
      <c r="A66" s="36" t="s">
        <v>74</v>
      </c>
      <c r="B66" s="26">
        <f>'[1]2 (25)'!DL101</f>
        <v>0</v>
      </c>
    </row>
    <row r="67" spans="1:2" ht="12.75" hidden="1">
      <c r="A67" s="36" t="s">
        <v>96</v>
      </c>
      <c r="B67" s="26">
        <f>'[1]2 (25)'!DL102</f>
        <v>0</v>
      </c>
    </row>
    <row r="68" spans="1:2" ht="12.75" hidden="1">
      <c r="A68" s="36" t="s">
        <v>71</v>
      </c>
      <c r="B68" s="26">
        <f>'[1]2 (25)'!DL103</f>
        <v>0</v>
      </c>
    </row>
    <row r="69" spans="1:2" ht="12.75" hidden="1">
      <c r="A69" s="36" t="s">
        <v>72</v>
      </c>
      <c r="B69" s="26">
        <f>'[1]2 (25)'!DL104</f>
        <v>0</v>
      </c>
    </row>
    <row r="70" spans="1:2" ht="12.75">
      <c r="A70" s="36" t="s">
        <v>69</v>
      </c>
      <c r="B70" s="26">
        <f>'[1]2 (25)'!DL115</f>
        <v>7742.1355932203405</v>
      </c>
    </row>
    <row r="71" spans="1:2" ht="12.75">
      <c r="A71" s="36" t="s">
        <v>59</v>
      </c>
      <c r="B71" s="26">
        <f>'[1]2 (25)'!DL116</f>
        <v>13102.593220338984</v>
      </c>
    </row>
    <row r="72" spans="1:2" ht="12" customHeight="1" hidden="1">
      <c r="A72" s="36" t="s">
        <v>58</v>
      </c>
      <c r="B72" s="26">
        <f>'[1]2 (25)'!DL117</f>
        <v>0</v>
      </c>
    </row>
    <row r="73" spans="1:2" ht="12.75" hidden="1">
      <c r="A73" s="36" t="s">
        <v>98</v>
      </c>
      <c r="B73" s="26">
        <f>'[1]2 (25)'!DL118</f>
        <v>0</v>
      </c>
    </row>
    <row r="74" spans="1:2" ht="12.75" hidden="1">
      <c r="A74" s="36" t="s">
        <v>61</v>
      </c>
      <c r="B74" s="26">
        <f>'[1]2 (25)'!DL119</f>
        <v>0</v>
      </c>
    </row>
    <row r="75" spans="1:2" ht="12.75" hidden="1">
      <c r="A75" s="36" t="s">
        <v>60</v>
      </c>
      <c r="B75" s="26">
        <f>'[1]2 (25)'!DL120</f>
        <v>0</v>
      </c>
    </row>
    <row r="76" spans="1:2" ht="12.75">
      <c r="A76" s="36" t="s">
        <v>67</v>
      </c>
      <c r="B76" s="26">
        <f>'[1]2 (25)'!DL121</f>
        <v>442.37288135593224</v>
      </c>
    </row>
    <row r="77" spans="1:2" ht="12.75" hidden="1">
      <c r="A77" s="36" t="s">
        <v>68</v>
      </c>
      <c r="B77" s="26">
        <f>'[1]2 (25)'!DL122</f>
        <v>0</v>
      </c>
    </row>
    <row r="78" spans="1:2" ht="12.75" hidden="1">
      <c r="A78" s="36" t="s">
        <v>68</v>
      </c>
      <c r="B78" s="26">
        <f>'[1]2 (25)'!DL123</f>
        <v>0</v>
      </c>
    </row>
    <row r="79" spans="1:2" ht="15" customHeight="1">
      <c r="A79" s="36" t="s">
        <v>28</v>
      </c>
      <c r="B79" s="26">
        <f>'[1]2 (25)'!DL124</f>
        <v>2478.228813559322</v>
      </c>
    </row>
    <row r="80" spans="1:2" ht="12.75" hidden="1">
      <c r="A80" s="36" t="s">
        <v>79</v>
      </c>
      <c r="B80" s="26">
        <f>'[1]2 (25)'!DL125</f>
        <v>0</v>
      </c>
    </row>
    <row r="81" spans="1:2" ht="12.75" hidden="1">
      <c r="A81" s="36" t="s">
        <v>97</v>
      </c>
      <c r="B81" s="26">
        <f>'[1]2 (25)'!DL126</f>
        <v>0</v>
      </c>
    </row>
    <row r="82" spans="1:2" ht="12.75" hidden="1">
      <c r="A82" s="36" t="s">
        <v>80</v>
      </c>
      <c r="B82" s="26">
        <f>'[1]2 (25)'!DL127</f>
        <v>0</v>
      </c>
    </row>
    <row r="83" spans="1:2" ht="12.75" hidden="1">
      <c r="A83" s="36" t="s">
        <v>95</v>
      </c>
      <c r="B83" s="26">
        <f>'[1]2 (25)'!DL128</f>
        <v>0</v>
      </c>
    </row>
    <row r="84" spans="1:2" ht="12.75">
      <c r="A84" s="5" t="s">
        <v>29</v>
      </c>
      <c r="B84" s="26">
        <f>'[1]2 (25)'!DL105+'[1]2 (25)'!DL129</f>
        <v>13127.172165977256</v>
      </c>
    </row>
    <row r="85" spans="1:2" ht="12.75">
      <c r="A85" s="5" t="s">
        <v>30</v>
      </c>
      <c r="B85" s="26">
        <f>'[1]2 (25)'!DL133</f>
        <v>5924.8284</v>
      </c>
    </row>
    <row r="86" spans="1:2" ht="12.75">
      <c r="A86" s="9" t="s">
        <v>32</v>
      </c>
      <c r="B86" s="11">
        <f>'[1]2 (25)'!DL134</f>
        <v>610.3135593220339</v>
      </c>
    </row>
    <row r="87" spans="1:2" ht="12.75">
      <c r="A87" s="4" t="s">
        <v>39</v>
      </c>
      <c r="B87" s="11">
        <f>'[1]2 (25)'!DL138</f>
        <v>0</v>
      </c>
    </row>
    <row r="88" spans="1:2" ht="12.75">
      <c r="A88" s="4" t="s">
        <v>44</v>
      </c>
      <c r="B88" s="11">
        <f>'[1]2 (25)'!DL139+'[1]2 (25)'!DL140+'[1]2 (25)'!DL143+'[1]2 (25)'!DL146+'[1]2 (25)'!DL147</f>
        <v>0</v>
      </c>
    </row>
    <row r="89" spans="1:2" ht="12.75">
      <c r="A89" s="4" t="s">
        <v>51</v>
      </c>
      <c r="B89" s="11">
        <f>'[1]2 (25)'!DL148</f>
        <v>76363.45600774894</v>
      </c>
    </row>
    <row r="90" spans="1:2" ht="12.75">
      <c r="A90" s="4" t="s">
        <v>45</v>
      </c>
      <c r="B90" s="11">
        <f>'[1]2 (25)'!DL149</f>
        <v>1835.5979288135593</v>
      </c>
    </row>
    <row r="91" spans="1:2" ht="12.75">
      <c r="A91" s="4" t="s">
        <v>34</v>
      </c>
      <c r="B91" s="11">
        <f>'[1]2 (25)'!DL150</f>
        <v>7175.519176271186</v>
      </c>
    </row>
    <row r="92" spans="1:2" ht="12.75">
      <c r="A92" s="4" t="s">
        <v>33</v>
      </c>
      <c r="B92" s="11">
        <f>'[1]2 (25)'!DL151</f>
        <v>22778.10157118644</v>
      </c>
    </row>
    <row r="93" spans="1:2" ht="12.75">
      <c r="A93" s="4" t="s">
        <v>42</v>
      </c>
      <c r="B93" s="11">
        <f>B35+B45+B50+B86+B87+B88+B89+B90+B91+B92</f>
        <v>254115.61240997486</v>
      </c>
    </row>
    <row r="94" spans="1:2" ht="12.75" hidden="1">
      <c r="A94" s="6" t="s">
        <v>35</v>
      </c>
      <c r="B94" s="26">
        <f>'[1]2 (25)'!DL153</f>
        <v>0</v>
      </c>
    </row>
    <row r="95" spans="1:2" ht="12.75">
      <c r="A95" s="4" t="s">
        <v>36</v>
      </c>
      <c r="B95" s="11">
        <f>B93+B94</f>
        <v>254115.61240997486</v>
      </c>
    </row>
    <row r="96" spans="1:2" ht="12.75">
      <c r="A96" s="6" t="s">
        <v>37</v>
      </c>
      <c r="B96" s="26">
        <f>B95*0.18</f>
        <v>45740.81023379547</v>
      </c>
    </row>
    <row r="97" spans="1:2" ht="12.75">
      <c r="A97" s="4" t="s">
        <v>38</v>
      </c>
      <c r="B97" s="11">
        <f>B95+B96</f>
        <v>299856.42264377035</v>
      </c>
    </row>
    <row r="98" spans="1:2" ht="14.25" customHeight="1">
      <c r="A98" s="37" t="s">
        <v>101</v>
      </c>
      <c r="B98" s="25">
        <v>71162.8</v>
      </c>
    </row>
    <row r="99" spans="1:2" ht="12.75">
      <c r="A99" s="37" t="s">
        <v>102</v>
      </c>
      <c r="B99" s="25">
        <f>B32+B98-B97</f>
        <v>102012.98335622967</v>
      </c>
    </row>
    <row r="100" spans="1:2" ht="12.75">
      <c r="A100" s="19"/>
      <c r="B100" s="20"/>
    </row>
    <row r="101" spans="1:2" ht="24">
      <c r="A101" s="27" t="s">
        <v>99</v>
      </c>
      <c r="B101" s="20"/>
    </row>
    <row r="102" spans="1:2" ht="12.75">
      <c r="A102" s="28"/>
      <c r="B102" s="20"/>
    </row>
    <row r="103" spans="1:2" ht="12.75">
      <c r="A103" s="19"/>
      <c r="B103" s="20"/>
    </row>
    <row r="104" spans="1:2" ht="12.75">
      <c r="A104" s="21" t="s">
        <v>88</v>
      </c>
      <c r="B104" s="20"/>
    </row>
    <row r="105" spans="1:2" ht="12.75">
      <c r="A105" s="19" t="s">
        <v>89</v>
      </c>
      <c r="B105" s="20" t="s">
        <v>90</v>
      </c>
    </row>
    <row r="106" spans="1:2" ht="12.75">
      <c r="A106" s="21" t="s">
        <v>91</v>
      </c>
      <c r="B106" s="20"/>
    </row>
    <row r="107" spans="1:2" ht="12.75">
      <c r="A107" s="22" t="s">
        <v>94</v>
      </c>
      <c r="B107" s="20" t="s">
        <v>100</v>
      </c>
    </row>
    <row r="108" ht="12.75">
      <c r="A108" s="21" t="s">
        <v>92</v>
      </c>
    </row>
    <row r="109" ht="12.75">
      <c r="A109" s="22" t="s">
        <v>93</v>
      </c>
    </row>
  </sheetData>
  <printOptions/>
  <pageMargins left="0.92" right="0.59" top="0.65" bottom="0.56" header="0.5" footer="0.36"/>
  <pageSetup fitToHeight="1" fitToWidth="1" horizontalDpi="600" verticalDpi="600" orientation="portrait" paperSize="9" scale="1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2011-02-07T07:35:59Z</cp:lastPrinted>
  <dcterms:created xsi:type="dcterms:W3CDTF">1996-10-08T23:32:33Z</dcterms:created>
  <dcterms:modified xsi:type="dcterms:W3CDTF">2011-04-26T10:57:57Z</dcterms:modified>
  <cp:category/>
  <cp:version/>
  <cp:contentType/>
  <cp:contentStatus/>
</cp:coreProperties>
</file>