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<sst xmlns="http://schemas.openxmlformats.org/spreadsheetml/2006/main" count="127" uniqueCount="120">
  <si>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</si>
  <si>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</si>
  <si>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</si>
  <si>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</si>
  <si>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</si>
  <si>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</si>
  <si>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</si>
  <si>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</si>
  <si>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</si>
  <si>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</si>
  <si>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</si>
  <si>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</si>
  <si>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</si>
  <si>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</si>
  <si>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</si>
  <si>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</si>
  <si>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</si>
  <si>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</si>
  <si>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</si>
  <si>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</si>
  <si>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</si>
  <si>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</si>
  <si>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</si>
  <si>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</si>
  <si>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</si>
  <si>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</si>
  <si>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</si>
  <si>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</si>
  <si>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</si>
  <si>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</si>
  <si>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</si>
  <si>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</si>
  <si>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</si>
  <si>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</si>
  <si>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</si>
  <si>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</si>
  <si>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</si>
  <si>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</si>
  <si>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</si>
  <si>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</si>
  <si>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</si>
  <si>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</si>
  <si>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Выручка по начислению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</si>
  <si>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</si>
  <si>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</si>
  <si>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</si>
  <si>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 xml:space="preserve">Тарифы обслуживания за 2010 года в расчете на 1 кв.м. </t>
  </si>
  <si>
    <t>Фактические расходы с НДС</t>
  </si>
  <si>
    <t>Текущий ремонт и техническое обслуживание дома</t>
  </si>
  <si>
    <t>Обслуживание лифта</t>
  </si>
  <si>
    <t>Административно-управленические расходы</t>
  </si>
  <si>
    <t>Итого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</si>
  <si>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</si>
  <si>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</si>
  <si>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</si>
  <si>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</si>
  <si>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 xml:space="preserve">Тариф руб/кв.м. общ.пл. (для жильцов второго этажа и выше)                </t>
  </si>
  <si>
    <t xml:space="preserve">Тариф руб/кв.м. общ.пл. (для жильцов первого этажа)                     </t>
  </si>
  <si>
    <t>ОАО "УЖХ Советского района городского округа г.Уфа" за 2010 год</t>
  </si>
  <si>
    <t>Поступление</t>
  </si>
  <si>
    <t>Фонд капремонта</t>
  </si>
  <si>
    <t>за 2007 год</t>
  </si>
  <si>
    <t>за 2008 год</t>
  </si>
  <si>
    <t>за 2009 год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</si>
  <si>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</si>
  <si>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</si>
  <si>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</si>
  <si>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</si>
  <si>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</si>
  <si>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</si>
  <si>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</si>
  <si>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</si>
  <si>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</si>
  <si>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</si>
  <si>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</si>
  <si>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</si>
  <si>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</si>
  <si>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</si>
  <si>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</si>
  <si>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</si>
  <si>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</si>
  <si>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</si>
  <si>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</si>
  <si>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</si>
  <si>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</si>
  <si>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</si>
  <si>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</si>
  <si>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</si>
  <si>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</si>
  <si>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</si>
  <si>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</si>
  <si>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</si>
  <si>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</si>
  <si>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</si>
  <si>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</si>
  <si>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</si>
  <si>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</si>
  <si>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</si>
  <si>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</si>
  <si>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</si>
  <si>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</si>
  <si>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</si>
  <si>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</si>
  <si>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</si>
  <si>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</si>
  <si>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</si>
  <si>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</si>
  <si>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</si>
  <si>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</si>
  <si>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</si>
  <si>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</si>
  <si>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</si>
  <si>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</si>
  <si>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</si>
  <si>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</si>
  <si>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</si>
  <si>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Материал стен</t>
  </si>
  <si>
    <t>кирпичный</t>
  </si>
  <si>
    <t>Вид кровли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</si>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</sst>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41)"/>
      <sheetName val="2 (40)"/>
      <sheetName val="2 (39)"/>
      <sheetName val="2 (38)"/>
      <sheetName val="2 (37)"/>
      <sheetName val="2 (36)"/>
      <sheetName val="2 (35)"/>
      <sheetName val="2 (34)"/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42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0">
        <row r="6">
          <cell r="AP6" t="str">
            <v>Революционная,58</v>
          </cell>
        </row>
        <row r="8">
          <cell r="AP8">
            <v>1966</v>
          </cell>
        </row>
        <row r="9">
          <cell r="AP9">
            <v>2864.4</v>
          </cell>
        </row>
        <row r="12">
          <cell r="AP12">
            <v>1736.3</v>
          </cell>
        </row>
        <row r="13">
          <cell r="AP13">
            <v>5</v>
          </cell>
        </row>
        <row r="15">
          <cell r="AP15">
            <v>1054</v>
          </cell>
        </row>
        <row r="20">
          <cell r="AP20">
            <v>919</v>
          </cell>
        </row>
        <row r="21">
          <cell r="AP21">
            <v>2523.9</v>
          </cell>
        </row>
        <row r="22">
          <cell r="AP22">
            <v>332</v>
          </cell>
        </row>
        <row r="23">
          <cell r="AP23">
            <v>80</v>
          </cell>
        </row>
        <row r="24">
          <cell r="AP24">
            <v>132</v>
          </cell>
        </row>
        <row r="28">
          <cell r="AP28">
            <v>497</v>
          </cell>
        </row>
        <row r="29">
          <cell r="AP29" t="str">
            <v>ХВС, ГВС, ЦО</v>
          </cell>
        </row>
        <row r="31">
          <cell r="AP31">
            <v>9658.72000000003</v>
          </cell>
        </row>
        <row r="32">
          <cell r="AP32">
            <v>343292.28</v>
          </cell>
        </row>
        <row r="35">
          <cell r="AP35">
            <v>43181.9</v>
          </cell>
        </row>
        <row r="39">
          <cell r="AP39">
            <v>393173.27</v>
          </cell>
        </row>
        <row r="43">
          <cell r="AP43">
            <v>43868.14786487106</v>
          </cell>
        </row>
        <row r="48">
          <cell r="AP48">
            <v>3536.60843742462</v>
          </cell>
        </row>
        <row r="49">
          <cell r="AP49">
            <v>0</v>
          </cell>
        </row>
        <row r="54">
          <cell r="AP54">
            <v>0</v>
          </cell>
        </row>
        <row r="59">
          <cell r="AP59">
            <v>8130.34632659773</v>
          </cell>
        </row>
        <row r="67">
          <cell r="AP67">
            <v>10137.6</v>
          </cell>
        </row>
        <row r="70">
          <cell r="AP70">
            <v>20574.18</v>
          </cell>
        </row>
        <row r="74">
          <cell r="AP74">
            <v>1084</v>
          </cell>
        </row>
        <row r="78">
          <cell r="AP78">
            <v>0</v>
          </cell>
        </row>
        <row r="79">
          <cell r="AP79">
            <v>0</v>
          </cell>
        </row>
        <row r="80">
          <cell r="AP80">
            <v>0</v>
          </cell>
        </row>
        <row r="81">
          <cell r="AP81">
            <v>0</v>
          </cell>
        </row>
        <row r="83">
          <cell r="AP83">
            <v>1449.2460888021205</v>
          </cell>
        </row>
        <row r="87">
          <cell r="AP87">
            <v>50393.83381080633</v>
          </cell>
        </row>
        <row r="88">
          <cell r="AP88">
            <v>3069.977878602943</v>
          </cell>
        </row>
        <row r="89">
          <cell r="AP89">
            <v>0</v>
          </cell>
        </row>
        <row r="90">
          <cell r="AP90">
            <v>0</v>
          </cell>
        </row>
        <row r="91">
          <cell r="AP91">
            <v>1031.4830508474577</v>
          </cell>
        </row>
        <row r="92">
          <cell r="AP92">
            <v>0</v>
          </cell>
        </row>
        <row r="93">
          <cell r="AP93">
            <v>0</v>
          </cell>
        </row>
        <row r="94">
          <cell r="AP94">
            <v>0</v>
          </cell>
        </row>
        <row r="96">
          <cell r="AP96">
            <v>0</v>
          </cell>
        </row>
        <row r="97">
          <cell r="AP97">
            <v>46292.372881355936</v>
          </cell>
        </row>
        <row r="98">
          <cell r="AP98">
            <v>0</v>
          </cell>
        </row>
        <row r="99">
          <cell r="AP99">
            <v>0</v>
          </cell>
        </row>
        <row r="100">
          <cell r="AP100">
            <v>0</v>
          </cell>
        </row>
        <row r="101">
          <cell r="AP101">
            <v>0</v>
          </cell>
        </row>
        <row r="102">
          <cell r="AP102">
            <v>0</v>
          </cell>
        </row>
        <row r="103">
          <cell r="AP103">
            <v>0</v>
          </cell>
        </row>
        <row r="104">
          <cell r="AP104">
            <v>0</v>
          </cell>
        </row>
        <row r="105">
          <cell r="AP105">
            <v>3408.0262330990345</v>
          </cell>
        </row>
        <row r="110">
          <cell r="AP110">
            <v>5092.017747228983</v>
          </cell>
        </row>
        <row r="114">
          <cell r="AP114">
            <v>36202.864406779656</v>
          </cell>
        </row>
        <row r="115">
          <cell r="AP115">
            <v>8564.669491525423</v>
          </cell>
        </row>
        <row r="116">
          <cell r="AP116">
            <v>0</v>
          </cell>
        </row>
        <row r="117">
          <cell r="AP117">
            <v>16755.542372881355</v>
          </cell>
        </row>
        <row r="119">
          <cell r="AP119">
            <v>10454.152542372882</v>
          </cell>
        </row>
        <row r="120">
          <cell r="AP120">
            <v>0</v>
          </cell>
        </row>
        <row r="121">
          <cell r="AP121">
            <v>428.5</v>
          </cell>
        </row>
        <row r="122">
          <cell r="AP122">
            <v>0</v>
          </cell>
        </row>
        <row r="123">
          <cell r="AP123">
            <v>0</v>
          </cell>
        </row>
        <row r="124">
          <cell r="AP124">
            <v>0</v>
          </cell>
        </row>
        <row r="125">
          <cell r="AP125">
            <v>0</v>
          </cell>
        </row>
        <row r="129">
          <cell r="AP129">
            <v>10224.092083336904</v>
          </cell>
        </row>
        <row r="133">
          <cell r="AP133">
            <v>6152.731199999999</v>
          </cell>
        </row>
        <row r="134">
          <cell r="AP134">
            <v>11066.389830508475</v>
          </cell>
        </row>
        <row r="138">
          <cell r="AP138">
            <v>0</v>
          </cell>
        </row>
        <row r="140">
          <cell r="AP140">
            <v>0</v>
          </cell>
        </row>
        <row r="147">
          <cell r="AP147">
            <v>0</v>
          </cell>
        </row>
        <row r="148">
          <cell r="AP148">
            <v>42148.09463587085</v>
          </cell>
        </row>
        <row r="149">
          <cell r="AP149">
            <v>1920.1093627118648</v>
          </cell>
        </row>
        <row r="150">
          <cell r="AP150">
            <v>7505.88205423729</v>
          </cell>
        </row>
        <row r="151">
          <cell r="AP151">
            <v>23826.81163728814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1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95</v>
      </c>
      <c r="B2"/>
    </row>
    <row r="3" spans="1:2" ht="12.75">
      <c r="A3" s="17" t="s">
        <v>58</v>
      </c>
      <c r="B3"/>
    </row>
    <row r="4" spans="1:2" ht="12.75">
      <c r="A4" s="17"/>
      <c r="B4" s="17"/>
    </row>
    <row r="5" spans="1:2" ht="12.75">
      <c r="A5" s="3" t="s">
        <v>97</v>
      </c>
      <c r="B5" s="18" t="str">
        <f>'[1]2 (41)'!AP6</f>
        <v>Революционная,58</v>
      </c>
    </row>
    <row r="6" ht="12.75">
      <c r="A6" s="3" t="s">
        <v>1</v>
      </c>
    </row>
    <row r="7" spans="1:2" ht="12.75">
      <c r="A7" t="s">
        <v>2</v>
      </c>
      <c r="B7" s="2">
        <f>'[1]2 (41)'!AP8</f>
        <v>1966</v>
      </c>
    </row>
    <row r="8" spans="1:2" ht="12.75">
      <c r="A8" t="s">
        <v>3</v>
      </c>
      <c r="B8" s="2">
        <f>'[1]2 (41)'!AP9</f>
        <v>2864.4</v>
      </c>
    </row>
    <row r="9" spans="1:2" ht="12.75" hidden="1">
      <c r="A9" t="s">
        <v>4</v>
      </c>
      <c r="B9" s="2">
        <f>'[1]2 (41)'!AP12</f>
        <v>1736.3</v>
      </c>
    </row>
    <row r="10" spans="1:2" ht="12.75" customHeight="1">
      <c r="A10" s="15" t="s">
        <v>116</v>
      </c>
      <c r="B10" s="44" t="s">
        <v>117</v>
      </c>
    </row>
    <row r="11" spans="1:2" ht="12.75" customHeight="1">
      <c r="A11" s="15" t="s">
        <v>118</v>
      </c>
      <c r="B11" s="45" t="s">
        <v>119</v>
      </c>
    </row>
    <row r="12" spans="1:2" ht="12.75">
      <c r="A12" s="15" t="s">
        <v>7</v>
      </c>
      <c r="B12" s="45">
        <v>1054</v>
      </c>
    </row>
    <row r="13" spans="1:2" ht="12.75">
      <c r="A13" t="s">
        <v>5</v>
      </c>
      <c r="B13" s="2">
        <f>'[1]2 (41)'!AP13</f>
        <v>5</v>
      </c>
    </row>
    <row r="14" spans="1:2" ht="12.75">
      <c r="A14" t="s">
        <v>6</v>
      </c>
      <c r="B14" s="2">
        <f>'[1]2 (41)'!AP14</f>
        <v>0</v>
      </c>
    </row>
    <row r="15" spans="1:2" ht="12.75" hidden="1">
      <c r="A15" t="s">
        <v>7</v>
      </c>
      <c r="B15" s="2">
        <f>'[1]2 (41)'!AP15</f>
        <v>1054</v>
      </c>
    </row>
    <row r="16" spans="1:2" ht="12.75" hidden="1">
      <c r="A16" t="s">
        <v>8</v>
      </c>
      <c r="B16" s="2">
        <f>'[1]2 (41)'!AP16</f>
        <v>0</v>
      </c>
    </row>
    <row r="17" spans="1:2" ht="12.75">
      <c r="A17" t="s">
        <v>98</v>
      </c>
      <c r="B17" s="8">
        <f>B18+B19</f>
        <v>3442.9</v>
      </c>
    </row>
    <row r="18" spans="1:2" ht="12.75">
      <c r="A18" t="s">
        <v>9</v>
      </c>
      <c r="B18" s="2">
        <f>'[1]2 (41)'!AP20</f>
        <v>919</v>
      </c>
    </row>
    <row r="19" spans="1:2" ht="12.75">
      <c r="A19" t="s">
        <v>10</v>
      </c>
      <c r="B19" s="2">
        <f>'[1]2 (41)'!AP21</f>
        <v>2523.9</v>
      </c>
    </row>
    <row r="20" spans="1:2" ht="12.75" hidden="1">
      <c r="A20" t="s">
        <v>11</v>
      </c>
      <c r="B20" s="2">
        <f>'[1]2 (41)'!AP22</f>
        <v>332</v>
      </c>
    </row>
    <row r="21" spans="1:2" ht="12.75">
      <c r="A21" t="s">
        <v>12</v>
      </c>
      <c r="B21" s="2">
        <f>'[1]2 (41)'!AP23</f>
        <v>80</v>
      </c>
    </row>
    <row r="22" spans="1:2" ht="12.75">
      <c r="A22" t="s">
        <v>13</v>
      </c>
      <c r="B22" s="2">
        <f>'[1]2 (41)'!AP24</f>
        <v>132</v>
      </c>
    </row>
    <row r="23" spans="1:2" ht="12.75">
      <c r="A23" t="s">
        <v>14</v>
      </c>
      <c r="B23" s="2">
        <f>'[1]2 (41)'!AP28</f>
        <v>497</v>
      </c>
    </row>
    <row r="24" spans="1:2" ht="12.75" hidden="1">
      <c r="A24" t="s">
        <v>15</v>
      </c>
      <c r="B24" s="2">
        <f>'[1]2 (41)'!AP28</f>
        <v>497</v>
      </c>
    </row>
    <row r="25" spans="1:2" ht="24" customHeight="1">
      <c r="A25" s="27" t="s">
        <v>16</v>
      </c>
      <c r="B25" s="28" t="str">
        <f>'[1]2 (41)'!AP29</f>
        <v>ХВС, ГВС, ЦО</v>
      </c>
    </row>
    <row r="26" ht="12.75" hidden="1"/>
    <row r="27" spans="1:2" ht="12.75">
      <c r="A27" s="11" t="s">
        <v>53</v>
      </c>
      <c r="B27" s="13" t="s">
        <v>18</v>
      </c>
    </row>
    <row r="28" spans="1:2" ht="12.75">
      <c r="A28" s="19" t="s">
        <v>99</v>
      </c>
      <c r="B28" s="12">
        <f>'[1]2 (41)'!AP31</f>
        <v>9658.72000000003</v>
      </c>
    </row>
    <row r="29" spans="1:2" ht="12.75">
      <c r="A29" s="20" t="s">
        <v>54</v>
      </c>
      <c r="B29" s="12">
        <f>'[1]2 (41)'!AP32</f>
        <v>343292.28</v>
      </c>
    </row>
    <row r="30" spans="1:2" ht="12.75">
      <c r="A30" s="20" t="s">
        <v>55</v>
      </c>
      <c r="B30" s="12">
        <f>'[1]2 (41)'!AP35</f>
        <v>43181.9</v>
      </c>
    </row>
    <row r="31" spans="1:2" ht="12.75">
      <c r="A31" s="20" t="s">
        <v>96</v>
      </c>
      <c r="B31" s="12">
        <f>'[1]2 (41)'!AP37</f>
        <v>0</v>
      </c>
    </row>
    <row r="32" spans="1:2" ht="12.75">
      <c r="A32" s="21" t="s">
        <v>59</v>
      </c>
      <c r="B32" s="12">
        <f>'[1]2 (41)'!AP39</f>
        <v>393173.27</v>
      </c>
    </row>
    <row r="33" spans="1:2" ht="12.75">
      <c r="A33" s="19" t="s">
        <v>100</v>
      </c>
      <c r="B33" s="12">
        <f>B28+B29+B30+B31-B32</f>
        <v>2959.630000000063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83794.2741914688</v>
      </c>
    </row>
    <row r="36" spans="1:2" ht="12.75">
      <c r="A36" s="1" t="s">
        <v>19</v>
      </c>
      <c r="B36" s="30">
        <f>'[1]2 (41)'!AP43-B37</f>
        <v>40331.53942744644</v>
      </c>
    </row>
    <row r="37" spans="1:2" ht="12.75">
      <c r="A37" s="1" t="s">
        <v>40</v>
      </c>
      <c r="B37" s="30">
        <f>'[1]2 (41)'!AP48</f>
        <v>3536.60843742462</v>
      </c>
    </row>
    <row r="38" spans="1:2" ht="12.75">
      <c r="A38" s="1" t="s">
        <v>20</v>
      </c>
      <c r="B38" s="30">
        <f>'[1]2 (41)'!AP49</f>
        <v>0</v>
      </c>
    </row>
    <row r="39" spans="1:2" ht="12.75">
      <c r="A39" s="1" t="s">
        <v>21</v>
      </c>
      <c r="B39" s="30">
        <f>'[1]2 (41)'!AP54</f>
        <v>0</v>
      </c>
    </row>
    <row r="40" spans="1:2" ht="12.75">
      <c r="A40" s="22" t="s">
        <v>91</v>
      </c>
      <c r="B40" s="30">
        <f>'[1]2 (41)'!AP59</f>
        <v>8130.34632659773</v>
      </c>
    </row>
    <row r="41" spans="1:2" ht="12.75">
      <c r="A41" s="1" t="s">
        <v>22</v>
      </c>
      <c r="B41" s="30">
        <f>'[1]2 (41)'!AP67</f>
        <v>10137.6</v>
      </c>
    </row>
    <row r="42" spans="1:2" ht="12.75">
      <c r="A42" s="1" t="s">
        <v>23</v>
      </c>
      <c r="B42" s="30">
        <f>'[1]2 (41)'!AP70</f>
        <v>20574.18</v>
      </c>
    </row>
    <row r="43" spans="1:2" ht="12.75">
      <c r="A43" s="1" t="s">
        <v>24</v>
      </c>
      <c r="B43" s="30">
        <f>'[1]2 (41)'!AP74+'[1]2 (41)'!AP75</f>
        <v>1084</v>
      </c>
    </row>
    <row r="44" spans="1:2" ht="12.75">
      <c r="A44" s="33" t="s">
        <v>25</v>
      </c>
      <c r="B44" s="30">
        <f>'[1]2 (41)'!AP76</f>
        <v>0</v>
      </c>
    </row>
    <row r="45" spans="1:2" ht="12.75">
      <c r="A45" s="34" t="s">
        <v>31</v>
      </c>
      <c r="B45" s="12">
        <f>B46+B47+B48+B49</f>
        <v>0</v>
      </c>
    </row>
    <row r="46" spans="1:2" ht="12.75" hidden="1">
      <c r="A46" s="35" t="s">
        <v>65</v>
      </c>
      <c r="B46" s="30">
        <f>'[1]2 (41)'!AP78</f>
        <v>0</v>
      </c>
    </row>
    <row r="47" spans="1:2" ht="12.75" hidden="1">
      <c r="A47" s="36" t="s">
        <v>67</v>
      </c>
      <c r="B47" s="30">
        <f>'[1]2 (41)'!AP79</f>
        <v>0</v>
      </c>
    </row>
    <row r="48" spans="1:2" ht="12.75" hidden="1">
      <c r="A48" s="37" t="s">
        <v>66</v>
      </c>
      <c r="B48" s="30">
        <f>'[1]2 (41)'!AP80</f>
        <v>0</v>
      </c>
    </row>
    <row r="49" spans="1:2" ht="12.75" hidden="1">
      <c r="A49" s="38" t="s">
        <v>68</v>
      </c>
      <c r="B49" s="30">
        <f>'[1]2 (41)'!AP81</f>
        <v>0</v>
      </c>
    </row>
    <row r="50" spans="1:2" ht="25.5">
      <c r="A50" s="39" t="s">
        <v>44</v>
      </c>
      <c r="B50" s="12">
        <f>B51+B52+B84+B85</f>
        <v>112922.81157005303</v>
      </c>
    </row>
    <row r="51" spans="1:2" ht="12.75">
      <c r="A51" s="40" t="s">
        <v>26</v>
      </c>
      <c r="B51" s="30">
        <f>'[1]2 (41)'!AP83+'[1]2 (41)'!AP110</f>
        <v>6541.263836031104</v>
      </c>
    </row>
    <row r="52" spans="1:2" ht="12.75">
      <c r="A52" s="40" t="s">
        <v>27</v>
      </c>
      <c r="B52" s="30">
        <f>'[1]2 (41)'!AP87+'[1]2 (41)'!AP114</f>
        <v>86596.69821758599</v>
      </c>
    </row>
    <row r="53" spans="1:2" ht="12.75">
      <c r="A53" s="41" t="s">
        <v>69</v>
      </c>
      <c r="B53" s="30">
        <f>'[1]2 (41)'!AP88</f>
        <v>3069.977878602943</v>
      </c>
    </row>
    <row r="54" spans="1:2" ht="12.75" hidden="1">
      <c r="A54" s="41" t="s">
        <v>70</v>
      </c>
      <c r="B54" s="30">
        <f>'[1]2 (41)'!AP89</f>
        <v>0</v>
      </c>
    </row>
    <row r="55" spans="1:2" ht="12.75" hidden="1">
      <c r="A55" s="41" t="s">
        <v>75</v>
      </c>
      <c r="B55" s="30">
        <f>'[1]2 (41)'!AP90</f>
        <v>0</v>
      </c>
    </row>
    <row r="56" spans="1:2" ht="12.75">
      <c r="A56" s="41" t="s">
        <v>88</v>
      </c>
      <c r="B56" s="30">
        <f>'[1]2 (41)'!AP91</f>
        <v>1031.4830508474577</v>
      </c>
    </row>
    <row r="57" spans="1:2" ht="12.75" hidden="1">
      <c r="A57" s="41" t="s">
        <v>78</v>
      </c>
      <c r="B57" s="30">
        <f>'[1]2 (41)'!AP92</f>
        <v>0</v>
      </c>
    </row>
    <row r="58" spans="1:2" ht="12.75" hidden="1">
      <c r="A58" s="41" t="s">
        <v>83</v>
      </c>
      <c r="B58" s="30">
        <f>'[1]2 (41)'!AP93</f>
        <v>0</v>
      </c>
    </row>
    <row r="59" spans="1:2" ht="12.75" hidden="1">
      <c r="A59" s="41" t="s">
        <v>76</v>
      </c>
      <c r="B59" s="30">
        <f>'[1]2 (41)'!AP94</f>
        <v>0</v>
      </c>
    </row>
    <row r="60" spans="1:2" ht="12.75" hidden="1">
      <c r="A60" s="41" t="s">
        <v>94</v>
      </c>
      <c r="B60" s="30">
        <f>'[1]2 (41)'!AP95</f>
        <v>0</v>
      </c>
    </row>
    <row r="61" spans="1:2" ht="12.75" hidden="1">
      <c r="A61" s="41" t="s">
        <v>77</v>
      </c>
      <c r="B61" s="30">
        <f>'[1]2 (41)'!AP96</f>
        <v>0</v>
      </c>
    </row>
    <row r="62" spans="1:2" ht="12.75">
      <c r="A62" s="41" t="s">
        <v>79</v>
      </c>
      <c r="B62" s="30">
        <f>'[1]2 (41)'!AP97</f>
        <v>46292.372881355936</v>
      </c>
    </row>
    <row r="63" spans="1:2" ht="12.75" hidden="1">
      <c r="A63" s="41" t="s">
        <v>90</v>
      </c>
      <c r="B63" s="30">
        <f>'[1]2 (41)'!AP98</f>
        <v>0</v>
      </c>
    </row>
    <row r="64" spans="1:2" ht="12.75" hidden="1">
      <c r="A64" s="41" t="s">
        <v>86</v>
      </c>
      <c r="B64" s="30">
        <f>'[1]2 (41)'!AP99</f>
        <v>0</v>
      </c>
    </row>
    <row r="65" spans="1:2" ht="12.75" hidden="1">
      <c r="A65" s="41" t="s">
        <v>89</v>
      </c>
      <c r="B65" s="30">
        <f>'[1]2 (41)'!AP100</f>
        <v>0</v>
      </c>
    </row>
    <row r="66" spans="1:2" ht="12.75" hidden="1">
      <c r="A66" s="41" t="s">
        <v>87</v>
      </c>
      <c r="B66" s="30">
        <f>'[1]2 (41)'!AP101</f>
        <v>0</v>
      </c>
    </row>
    <row r="67" spans="1:2" ht="12.75" hidden="1">
      <c r="A67" s="41" t="s">
        <v>109</v>
      </c>
      <c r="B67" s="30">
        <f>'[1]2 (41)'!AP102</f>
        <v>0</v>
      </c>
    </row>
    <row r="68" spans="1:2" ht="12.75" hidden="1">
      <c r="A68" s="41" t="s">
        <v>84</v>
      </c>
      <c r="B68" s="30">
        <f>'[1]2 (41)'!AP103</f>
        <v>0</v>
      </c>
    </row>
    <row r="69" spans="1:2" ht="12.75" hidden="1">
      <c r="A69" s="41" t="s">
        <v>85</v>
      </c>
      <c r="B69" s="30">
        <f>'[1]2 (41)'!AP104</f>
        <v>0</v>
      </c>
    </row>
    <row r="70" spans="1:2" ht="12.75">
      <c r="A70" s="41" t="s">
        <v>82</v>
      </c>
      <c r="B70" s="30">
        <f>'[1]2 (41)'!AP115</f>
        <v>8564.669491525423</v>
      </c>
    </row>
    <row r="71" spans="1:2" ht="12.75" hidden="1">
      <c r="A71" s="41" t="s">
        <v>72</v>
      </c>
      <c r="B71" s="30">
        <f>'[1]2 (41)'!AP116</f>
        <v>0</v>
      </c>
    </row>
    <row r="72" spans="1:2" ht="12.75">
      <c r="A72" s="41" t="s">
        <v>71</v>
      </c>
      <c r="B72" s="30">
        <f>'[1]2 (41)'!AP117</f>
        <v>16755.542372881355</v>
      </c>
    </row>
    <row r="73" spans="1:2" ht="12.75" hidden="1">
      <c r="A73" s="41" t="s">
        <v>111</v>
      </c>
      <c r="B73" s="30">
        <f>'[1]2 (41)'!AP118</f>
        <v>0</v>
      </c>
    </row>
    <row r="74" spans="1:2" ht="12.75">
      <c r="A74" s="41" t="s">
        <v>74</v>
      </c>
      <c r="B74" s="30">
        <f>'[1]2 (41)'!AP119</f>
        <v>10454.152542372882</v>
      </c>
    </row>
    <row r="75" spans="1:2" ht="12.75" hidden="1">
      <c r="A75" s="41" t="s">
        <v>73</v>
      </c>
      <c r="B75" s="30">
        <f>'[1]2 (41)'!AP120</f>
        <v>0</v>
      </c>
    </row>
    <row r="76" spans="1:2" ht="12.75">
      <c r="A76" s="41" t="s">
        <v>80</v>
      </c>
      <c r="B76" s="30">
        <f>'[1]2 (41)'!AP121</f>
        <v>428.5</v>
      </c>
    </row>
    <row r="77" spans="1:2" ht="12.75" hidden="1">
      <c r="A77" s="41" t="s">
        <v>81</v>
      </c>
      <c r="B77" s="30">
        <f>'[1]2 (41)'!AP122</f>
        <v>0</v>
      </c>
    </row>
    <row r="78" spans="1:2" ht="12.75" hidden="1">
      <c r="A78" s="41" t="s">
        <v>81</v>
      </c>
      <c r="B78" s="30">
        <f>'[1]2 (41)'!AP123</f>
        <v>0</v>
      </c>
    </row>
    <row r="79" spans="1:2" ht="12.75" hidden="1">
      <c r="A79" s="41" t="s">
        <v>28</v>
      </c>
      <c r="B79" s="30">
        <f>'[1]2 (41)'!AP124</f>
        <v>0</v>
      </c>
    </row>
    <row r="80" spans="1:2" ht="12.75" hidden="1">
      <c r="A80" s="41" t="s">
        <v>92</v>
      </c>
      <c r="B80" s="30">
        <f>'[1]2 (41)'!AP125</f>
        <v>0</v>
      </c>
    </row>
    <row r="81" spans="1:2" ht="12.75" hidden="1">
      <c r="A81" s="41" t="s">
        <v>110</v>
      </c>
      <c r="B81" s="30">
        <f>'[1]2 (41)'!AP126</f>
        <v>0</v>
      </c>
    </row>
    <row r="82" spans="1:2" ht="12.75" hidden="1">
      <c r="A82" s="41" t="s">
        <v>93</v>
      </c>
      <c r="B82" s="30">
        <f>'[1]2 (41)'!AP127</f>
        <v>0</v>
      </c>
    </row>
    <row r="83" spans="1:2" ht="12.75" hidden="1">
      <c r="A83" s="41" t="s">
        <v>108</v>
      </c>
      <c r="B83" s="30">
        <f>'[1]2 (41)'!AP128</f>
        <v>0</v>
      </c>
    </row>
    <row r="84" spans="1:2" ht="12.75">
      <c r="A84" s="42" t="s">
        <v>29</v>
      </c>
      <c r="B84" s="30">
        <f>'[1]2 (41)'!AP105+'[1]2 (41)'!AP129</f>
        <v>13632.118316435939</v>
      </c>
    </row>
    <row r="85" spans="1:2" ht="12.75">
      <c r="A85" s="5" t="s">
        <v>30</v>
      </c>
      <c r="B85" s="30">
        <f>'[1]2 (41)'!AP133</f>
        <v>6152.731199999999</v>
      </c>
    </row>
    <row r="86" spans="1:2" ht="12.75">
      <c r="A86" s="9" t="s">
        <v>32</v>
      </c>
      <c r="B86" s="12">
        <f>'[1]2 (41)'!AP134</f>
        <v>11066.389830508475</v>
      </c>
    </row>
    <row r="87" spans="1:2" ht="12.75">
      <c r="A87" s="4" t="s">
        <v>39</v>
      </c>
      <c r="B87" s="12">
        <f>'[1]2 (41)'!AP138</f>
        <v>0</v>
      </c>
    </row>
    <row r="88" spans="1:2" ht="12.75">
      <c r="A88" s="4" t="s">
        <v>45</v>
      </c>
      <c r="B88" s="12">
        <f>'[1]2 (41)'!AP139+'[1]2 (41)'!AP140+'[1]2 (41)'!AP143+'[1]2 (41)'!AP146+'[1]2 (41)'!AP147</f>
        <v>0</v>
      </c>
    </row>
    <row r="89" spans="1:2" ht="12.75">
      <c r="A89" s="4" t="s">
        <v>64</v>
      </c>
      <c r="B89" s="12">
        <f>'[1]2 (41)'!AP148</f>
        <v>42148.09463587085</v>
      </c>
    </row>
    <row r="90" spans="1:2" ht="12.75">
      <c r="A90" s="4" t="s">
        <v>52</v>
      </c>
      <c r="B90" s="12">
        <f>'[1]2 (41)'!AP149</f>
        <v>1920.1093627118648</v>
      </c>
    </row>
    <row r="91" spans="1:2" ht="12.75">
      <c r="A91" s="4" t="s">
        <v>34</v>
      </c>
      <c r="B91" s="12">
        <f>'[1]2 (41)'!AP150</f>
        <v>7505.88205423729</v>
      </c>
    </row>
    <row r="92" spans="1:2" ht="12.75">
      <c r="A92" s="4" t="s">
        <v>33</v>
      </c>
      <c r="B92" s="12">
        <f>'[1]2 (41)'!AP151</f>
        <v>23826.81163728814</v>
      </c>
    </row>
    <row r="93" spans="1:2" ht="12.75">
      <c r="A93" s="4" t="s">
        <v>43</v>
      </c>
      <c r="B93" s="12">
        <f>B35+B45+B50+B86+B87+B88+B89+B90+B91+B92</f>
        <v>283184.3732821385</v>
      </c>
    </row>
    <row r="94" spans="1:2" ht="12.75" hidden="1">
      <c r="A94" s="6" t="s">
        <v>35</v>
      </c>
      <c r="B94" s="30">
        <f>'[1]2 (41)'!AP153</f>
        <v>0</v>
      </c>
    </row>
    <row r="95" spans="1:2" ht="12.75">
      <c r="A95" s="4" t="s">
        <v>36</v>
      </c>
      <c r="B95" s="12">
        <f>B93+B94</f>
        <v>283184.3732821385</v>
      </c>
    </row>
    <row r="96" spans="1:2" ht="12.75">
      <c r="A96" s="6" t="s">
        <v>37</v>
      </c>
      <c r="B96" s="30">
        <f>B95*0.18</f>
        <v>50973.18719078493</v>
      </c>
    </row>
    <row r="97" spans="1:2" ht="12.75">
      <c r="A97" s="4" t="s">
        <v>38</v>
      </c>
      <c r="B97" s="12">
        <f>B95+B96</f>
        <v>334157.56047292345</v>
      </c>
    </row>
    <row r="98" spans="1:2" ht="14.25" customHeight="1">
      <c r="A98" s="43" t="s">
        <v>114</v>
      </c>
      <c r="B98" s="29">
        <v>-53070.4</v>
      </c>
    </row>
    <row r="99" spans="1:2" ht="12.75">
      <c r="A99" s="43" t="s">
        <v>115</v>
      </c>
      <c r="B99" s="29">
        <f>B32+B98-B97</f>
        <v>5945.309527076548</v>
      </c>
    </row>
    <row r="100" spans="1:2" ht="12.75">
      <c r="A100" s="23"/>
      <c r="B100" s="24"/>
    </row>
    <row r="101" spans="1:2" ht="24">
      <c r="A101" s="31" t="s">
        <v>112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101</v>
      </c>
      <c r="B104" s="24"/>
    </row>
    <row r="105" spans="1:2" ht="12.75">
      <c r="A105" s="23" t="s">
        <v>102</v>
      </c>
      <c r="B105" s="24" t="s">
        <v>103</v>
      </c>
    </row>
    <row r="106" spans="1:2" ht="12.75">
      <c r="A106" s="25" t="s">
        <v>104</v>
      </c>
      <c r="B106" s="24"/>
    </row>
    <row r="107" spans="1:2" ht="12.75">
      <c r="A107" s="26" t="s">
        <v>107</v>
      </c>
      <c r="B107" s="24" t="s">
        <v>113</v>
      </c>
    </row>
    <row r="108" ht="12.75">
      <c r="A108" s="25" t="s">
        <v>105</v>
      </c>
    </row>
    <row r="109" ht="12.75">
      <c r="A109" s="26" t="s">
        <v>106</v>
      </c>
    </row>
    <row r="120" ht="12.75">
      <c r="B120" s="8">
        <f>B97/B124/12</f>
        <v>9.721569394199001</v>
      </c>
    </row>
    <row r="122" spans="1:2" ht="12.75">
      <c r="A122" s="2" t="s">
        <v>46</v>
      </c>
      <c r="B122"/>
    </row>
    <row r="124" spans="1:2" ht="12.75">
      <c r="A124" t="s">
        <v>3</v>
      </c>
      <c r="B124" s="2">
        <f>B8</f>
        <v>2864.4</v>
      </c>
    </row>
    <row r="125" ht="12.75">
      <c r="A125" s="14" t="s">
        <v>42</v>
      </c>
    </row>
    <row r="126" spans="1:2" ht="12.75">
      <c r="A126" s="15" t="s">
        <v>56</v>
      </c>
      <c r="B126" s="10">
        <v>15.39</v>
      </c>
    </row>
    <row r="127" spans="1:2" ht="12.75">
      <c r="A127" s="15" t="s">
        <v>57</v>
      </c>
      <c r="B127" s="10">
        <v>14.23</v>
      </c>
    </row>
    <row r="129" ht="12.75">
      <c r="A129" s="3" t="s">
        <v>47</v>
      </c>
    </row>
    <row r="130" spans="1:2" ht="12.75">
      <c r="A130" t="s">
        <v>41</v>
      </c>
      <c r="B130" s="8">
        <f>B35*1.18/B124/12</f>
        <v>2.8766130063868283</v>
      </c>
    </row>
    <row r="131" spans="1:2" ht="12.75">
      <c r="A131" t="s">
        <v>48</v>
      </c>
      <c r="B131" s="8" t="e">
        <f>(B45+B50+B86+B87+#REF!+B90)*1.18/B124/12</f>
        <v>#REF!</v>
      </c>
    </row>
    <row r="132" spans="1:2" ht="12.75">
      <c r="A132" t="s">
        <v>49</v>
      </c>
      <c r="B132" s="8">
        <f>B88*1.18/B124/12</f>
        <v>0</v>
      </c>
    </row>
    <row r="133" spans="1:2" ht="12.75">
      <c r="A133" t="s">
        <v>50</v>
      </c>
      <c r="B133" s="2">
        <f>(B89+B94)*1.18/B124/12</f>
        <v>1.446921742491959</v>
      </c>
    </row>
    <row r="134" spans="1:2" ht="12.75">
      <c r="A134" t="s">
        <v>34</v>
      </c>
      <c r="B134" s="8">
        <f>B91*1.18/B124/12</f>
        <v>0.2576729514034353</v>
      </c>
    </row>
    <row r="135" spans="1:2" ht="12.75">
      <c r="A135" t="s">
        <v>33</v>
      </c>
      <c r="B135" s="8">
        <f>B92*1.18/B124/12</f>
        <v>0.8179618108504401</v>
      </c>
    </row>
    <row r="136" spans="1:2" ht="12.75">
      <c r="A136" s="3" t="s">
        <v>51</v>
      </c>
      <c r="B136" s="16" t="e">
        <f>SUM(B130:B135)</f>
        <v>#REF!</v>
      </c>
    </row>
    <row r="138" ht="12.75">
      <c r="A138" t="s">
        <v>60</v>
      </c>
    </row>
    <row r="139" ht="12.75">
      <c r="A139" t="s">
        <v>61</v>
      </c>
    </row>
    <row r="140" ht="12.75">
      <c r="A140" t="s">
        <v>62</v>
      </c>
    </row>
    <row r="141" ht="12.75">
      <c r="A141" t="s">
        <v>63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2011-02-07T07:22:51Z</cp:lastPrinted>
  <dcterms:created xsi:type="dcterms:W3CDTF">1996-10-08T23:32:33Z</dcterms:created>
  <dcterms:modified xsi:type="dcterms:W3CDTF">2011-04-27T05:05:59Z</dcterms:modified>
  <cp:category/>
  <cp:version/>
  <cp:contentType/>
  <cp:contentStatus/>
</cp:coreProperties>
</file>