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лист)'!$A$1:$CT$93</definedName>
  </definedNames>
  <calcPr fullCalcOnLoad="1"/>
</workbook>
</file>

<file path=xl/sharedStrings.xml><?xml version="1.0" encoding="utf-8"?>
<sst xmlns="http://schemas.openxmlformats.org/spreadsheetml/2006/main" count="96" uniqueCount="96">
  <si>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</si>
  <si>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</si>
  <si>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</si>
  <si>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</si>
  <si>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</si>
  <si>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</si>
  <si>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</si>
  <si>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</si>
  <si>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</si>
  <si>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</si>
  <si>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</si>
  <si>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Ремонт, промывка мусоропровода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</si>
  <si>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</si>
  <si>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</si>
  <si>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</si>
  <si>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</si>
  <si>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</si>
  <si>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</si>
  <si>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</si>
  <si>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</si>
  <si>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</si>
  <si>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</si>
  <si>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</si>
  <si>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</si>
  <si>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</si>
  <si>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</si>
  <si>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</si>
  <si>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</si>
  <si>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</si>
  <si>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</si>
  <si>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</si>
  <si>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</si>
  <si>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</si>
  <si>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</si>
  <si>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</si>
  <si>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</si>
  <si>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</si>
  <si>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</si>
  <si>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</si>
  <si>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ЦО, м/опровод, лифт</t>
  </si>
  <si>
    <t>Обслуживающая организация</t>
  </si>
  <si>
    <t>кв.№</t>
  </si>
  <si>
    <t>Бр.Кадомцевых, 11/1</t>
  </si>
  <si>
    <t>Статьи доходов</t>
  </si>
  <si>
    <t>Статьи расходов</t>
  </si>
  <si>
    <t>Поступление</t>
  </si>
  <si>
    <t>Ремонт лестничных клеток</t>
  </si>
  <si>
    <t>Очистка кровли, козырьков от снега и наледи</t>
  </si>
  <si>
    <t>Смена труб канализации</t>
  </si>
  <si>
    <t>Изоляция труб</t>
  </si>
  <si>
    <t>ОТЧЕТ</t>
  </si>
  <si>
    <t>Покраска и ремонт цоколя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</si>
  <si>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</si>
  <si>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</si>
  <si>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</si>
  <si>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</si>
  <si>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</si>
  <si>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</si>
  <si>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</si>
  <si>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</si>
  <si>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</si>
  <si>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</si>
  <si>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мусоропровода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</si>
  <si>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</si>
  <si>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</si>
  <si>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</si>
  <si>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</si>
  <si>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</si>
  <si>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</si>
  <si>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</si>
  <si>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</si>
  <si>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</si>
  <si>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</si>
  <si>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</si>
  <si>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</si>
  <si>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</si>
  <si>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</si>
  <si>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</si>
  <si>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</si>
  <si>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</si>
  <si>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</si>
  <si>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</si>
  <si>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</si>
  <si>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</si>
  <si>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Затраты по содержанию лифтов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</si>
  <si>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</si>
  <si>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</si>
  <si>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</si>
  <si>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</si>
  <si>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</si>
  <si>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Справочно: На сумму 31905 руб. создан резервный фонд на подготовку помещения для ИТП в 2011 г.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</si>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</sst>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T95"/>
  <sheetViews>
    <sheetView tabSelected="1" zoomScale="85" zoomScaleNormal="85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7" customWidth="1"/>
    <col min="2" max="2" width="19.57421875" style="67" customWidth="1"/>
    <col min="3" max="3" width="13.28125" style="2" bestFit="1" customWidth="1"/>
    <col min="4" max="4" width="13.8515625" style="2" bestFit="1" customWidth="1"/>
    <col min="5" max="16384" width="9.140625" style="2" customWidth="1"/>
  </cols>
  <sheetData>
    <row r="1" ht="12">
      <c r="A1" s="66" t="s">
        <v>50</v>
      </c>
    </row>
    <row r="2" spans="1:2" s="3" customFormat="1" ht="12">
      <c r="A2" s="66" t="s">
        <v>82</v>
      </c>
      <c r="B2" s="68"/>
    </row>
    <row r="3" spans="1:2" s="3" customFormat="1" ht="12">
      <c r="A3" s="66" t="s">
        <v>17</v>
      </c>
      <c r="B3" s="68"/>
    </row>
    <row r="4" spans="1:2" s="6" customFormat="1" ht="12.75" customHeight="1">
      <c r="A4" s="4" t="s">
        <v>13</v>
      </c>
      <c r="B4" s="5" t="s">
        <v>42</v>
      </c>
    </row>
    <row r="5" spans="1:2" s="6" customFormat="1" ht="12.75" customHeight="1">
      <c r="A5" s="7" t="s">
        <v>19</v>
      </c>
      <c r="B5" s="8">
        <v>1968</v>
      </c>
    </row>
    <row r="6" spans="1:2" s="6" customFormat="1" ht="12.75" customHeight="1">
      <c r="A6" s="7" t="s">
        <v>20</v>
      </c>
      <c r="B6" s="8">
        <v>11544</v>
      </c>
    </row>
    <row r="7" spans="1:2" s="6" customFormat="1" ht="12.75" customHeight="1">
      <c r="A7" s="77" t="s">
        <v>92</v>
      </c>
      <c r="B7" s="78" t="s">
        <v>94</v>
      </c>
    </row>
    <row r="8" spans="1:2" s="6" customFormat="1" ht="12.75" customHeight="1">
      <c r="A8" s="77" t="s">
        <v>93</v>
      </c>
      <c r="B8" s="78" t="s">
        <v>95</v>
      </c>
    </row>
    <row r="9" spans="1:2" s="6" customFormat="1" ht="12.75" customHeight="1">
      <c r="A9" s="77" t="s">
        <v>23</v>
      </c>
      <c r="B9" s="8">
        <v>2566</v>
      </c>
    </row>
    <row r="10" spans="1:2" s="6" customFormat="1" ht="12.75" customHeight="1">
      <c r="A10" s="7" t="s">
        <v>21</v>
      </c>
      <c r="B10" s="8">
        <v>9</v>
      </c>
    </row>
    <row r="11" spans="1:2" s="6" customFormat="1" ht="12.75" customHeight="1">
      <c r="A11" s="7" t="s">
        <v>22</v>
      </c>
      <c r="B11" s="8">
        <v>5</v>
      </c>
    </row>
    <row r="12" spans="1:2" s="6" customFormat="1" ht="12.75" customHeight="1" hidden="1">
      <c r="A12" s="9" t="s">
        <v>24</v>
      </c>
      <c r="B12" s="8">
        <v>146.6</v>
      </c>
    </row>
    <row r="13" spans="1:2" s="6" customFormat="1" ht="12.75" customHeight="1" hidden="1">
      <c r="A13" s="9" t="s">
        <v>25</v>
      </c>
      <c r="B13" s="10">
        <v>3753</v>
      </c>
    </row>
    <row r="14" spans="1:2" s="6" customFormat="1" ht="12.75" customHeight="1">
      <c r="A14" s="7" t="s">
        <v>14</v>
      </c>
      <c r="B14" s="10">
        <f>B15+B16</f>
        <v>7435</v>
      </c>
    </row>
    <row r="15" spans="1:2" s="6" customFormat="1" ht="12.75" customHeight="1">
      <c r="A15" s="7" t="s">
        <v>26</v>
      </c>
      <c r="B15" s="8">
        <v>1912</v>
      </c>
    </row>
    <row r="16" spans="1:2" s="6" customFormat="1" ht="12.75" customHeight="1">
      <c r="A16" s="7" t="s">
        <v>27</v>
      </c>
      <c r="B16" s="8">
        <v>5523</v>
      </c>
    </row>
    <row r="17" spans="1:2" s="6" customFormat="1" ht="12.75" customHeight="1" hidden="1">
      <c r="A17" s="9" t="s">
        <v>28</v>
      </c>
      <c r="B17" s="8">
        <v>1368</v>
      </c>
    </row>
    <row r="18" spans="1:2" s="6" customFormat="1" ht="12.75" customHeight="1">
      <c r="A18" s="7" t="s">
        <v>29</v>
      </c>
      <c r="B18" s="8">
        <v>270</v>
      </c>
    </row>
    <row r="19" spans="1:2" s="6" customFormat="1" ht="12.75" customHeight="1">
      <c r="A19" s="11" t="s">
        <v>30</v>
      </c>
      <c r="B19" s="8">
        <v>454</v>
      </c>
    </row>
    <row r="20" spans="1:2" s="6" customFormat="1" ht="12.75" customHeight="1">
      <c r="A20" s="11" t="s">
        <v>16</v>
      </c>
      <c r="B20" s="8">
        <f>SUM(B21:B23)</f>
        <v>48</v>
      </c>
    </row>
    <row r="21" spans="1:2" s="6" customFormat="1" ht="12.75" customHeight="1" hidden="1">
      <c r="A21" s="9" t="s">
        <v>31</v>
      </c>
      <c r="B21" s="8">
        <v>38</v>
      </c>
    </row>
    <row r="22" spans="1:2" s="12" customFormat="1" ht="12.75" customHeight="1" hidden="1">
      <c r="A22" s="9" t="s">
        <v>32</v>
      </c>
      <c r="B22" s="8">
        <v>2</v>
      </c>
    </row>
    <row r="23" spans="1:2" s="12" customFormat="1" ht="12.75" customHeight="1" hidden="1">
      <c r="A23" s="9" t="s">
        <v>33</v>
      </c>
      <c r="B23" s="8">
        <v>8</v>
      </c>
    </row>
    <row r="24" spans="1:2" s="12" customFormat="1" ht="12.75" customHeight="1" hidden="1">
      <c r="A24" s="9" t="s">
        <v>34</v>
      </c>
      <c r="B24" s="8">
        <v>4150</v>
      </c>
    </row>
    <row r="25" spans="1:2" s="12" customFormat="1" ht="12.75" customHeight="1" hidden="1">
      <c r="A25" s="9" t="s">
        <v>35</v>
      </c>
      <c r="B25" s="8"/>
    </row>
    <row r="26" spans="1:2" s="12" customFormat="1" ht="12.75" customHeight="1" hidden="1">
      <c r="A26" s="9" t="s">
        <v>36</v>
      </c>
      <c r="B26" s="8"/>
    </row>
    <row r="27" spans="1:2" s="12" customFormat="1" ht="12.75" customHeight="1" hidden="1">
      <c r="A27" s="9" t="s">
        <v>37</v>
      </c>
      <c r="B27" s="8"/>
    </row>
    <row r="28" spans="1:2" s="12" customFormat="1" ht="23.25" customHeight="1">
      <c r="A28" s="7" t="s">
        <v>38</v>
      </c>
      <c r="B28" s="13" t="s">
        <v>39</v>
      </c>
    </row>
    <row r="29" spans="1:2" s="16" customFormat="1" ht="12.75" customHeight="1">
      <c r="A29" s="14" t="s">
        <v>43</v>
      </c>
      <c r="B29" s="15" t="s">
        <v>91</v>
      </c>
    </row>
    <row r="30" spans="1:2" s="19" customFormat="1" ht="12.75" customHeight="1">
      <c r="A30" s="17" t="s">
        <v>5</v>
      </c>
      <c r="B30" s="18">
        <v>26836</v>
      </c>
    </row>
    <row r="31" spans="1:2" s="22" customFormat="1" ht="12.75" customHeight="1">
      <c r="A31" s="20" t="s">
        <v>6</v>
      </c>
      <c r="B31" s="21">
        <v>1987971</v>
      </c>
    </row>
    <row r="32" spans="1:2" s="22" customFormat="1" ht="12.75" customHeight="1" hidden="1">
      <c r="A32" s="23" t="s">
        <v>57</v>
      </c>
      <c r="B32" s="21">
        <v>1995051</v>
      </c>
    </row>
    <row r="33" spans="1:2" s="22" customFormat="1" ht="12.75" customHeight="1" hidden="1">
      <c r="A33" s="20" t="s">
        <v>53</v>
      </c>
      <c r="B33" s="25"/>
    </row>
    <row r="34" spans="1:2" s="22" customFormat="1" ht="12.75" customHeight="1" hidden="1">
      <c r="A34" s="23" t="s">
        <v>58</v>
      </c>
      <c r="B34" s="25"/>
    </row>
    <row r="35" spans="1:2" s="22" customFormat="1" ht="12.75" customHeight="1" hidden="1">
      <c r="A35" s="27" t="s">
        <v>56</v>
      </c>
      <c r="B35" s="25"/>
    </row>
    <row r="36" spans="1:2" s="22" customFormat="1" ht="12" customHeight="1" hidden="1">
      <c r="A36" s="23" t="s">
        <v>59</v>
      </c>
      <c r="B36" s="25"/>
    </row>
    <row r="37" spans="1:2" s="22" customFormat="1" ht="12.75" customHeight="1">
      <c r="A37" s="20" t="s">
        <v>45</v>
      </c>
      <c r="B37" s="24">
        <f>B32+B34+B36</f>
        <v>1995051</v>
      </c>
    </row>
    <row r="38" spans="1:2" s="22" customFormat="1" ht="12.75" customHeight="1">
      <c r="A38" s="28" t="s">
        <v>54</v>
      </c>
      <c r="B38" s="24">
        <f>B30+B31+B33-B32-B34+B35-B36</f>
        <v>19756</v>
      </c>
    </row>
    <row r="39" spans="1:2" s="22" customFormat="1" ht="12.75" customHeight="1">
      <c r="A39" s="29"/>
      <c r="B39" s="1"/>
    </row>
    <row r="40" spans="1:2" s="31" customFormat="1" ht="13.5" customHeight="1">
      <c r="A40" s="30" t="s">
        <v>44</v>
      </c>
      <c r="B40" s="30" t="s">
        <v>18</v>
      </c>
    </row>
    <row r="41" spans="1:2" s="31" customFormat="1" ht="13.5" customHeight="1">
      <c r="A41" s="26" t="s">
        <v>69</v>
      </c>
      <c r="B41" s="1">
        <v>501709</v>
      </c>
    </row>
    <row r="42" spans="1:2" s="31" customFormat="1" ht="13.5" customHeight="1">
      <c r="A42" s="32" t="s">
        <v>60</v>
      </c>
      <c r="B42" s="33">
        <v>94873</v>
      </c>
    </row>
    <row r="43" spans="1:2" s="31" customFormat="1" ht="13.5" customHeight="1">
      <c r="A43" s="32" t="s">
        <v>61</v>
      </c>
      <c r="B43" s="35">
        <v>17871</v>
      </c>
    </row>
    <row r="44" spans="1:2" s="31" customFormat="1" ht="13.5" customHeight="1">
      <c r="A44" s="32" t="s">
        <v>62</v>
      </c>
      <c r="B44" s="33">
        <v>110834</v>
      </c>
    </row>
    <row r="45" spans="1:2" s="31" customFormat="1" ht="13.5" customHeight="1">
      <c r="A45" s="32" t="s">
        <v>63</v>
      </c>
      <c r="B45" s="33">
        <v>181428</v>
      </c>
    </row>
    <row r="46" spans="1:2" s="31" customFormat="1" ht="13.5" customHeight="1">
      <c r="A46" s="32" t="s">
        <v>64</v>
      </c>
      <c r="B46" s="33">
        <v>18155</v>
      </c>
    </row>
    <row r="47" spans="1:2" s="37" customFormat="1" ht="13.5" customHeight="1">
      <c r="A47" s="32" t="s">
        <v>65</v>
      </c>
      <c r="B47" s="33">
        <v>70763</v>
      </c>
    </row>
    <row r="48" spans="1:2" s="37" customFormat="1" ht="13.5" customHeight="1">
      <c r="A48" s="32" t="s">
        <v>86</v>
      </c>
      <c r="B48" s="34">
        <v>7317</v>
      </c>
    </row>
    <row r="49" spans="1:2" s="37" customFormat="1" ht="13.5" customHeight="1">
      <c r="A49" s="32" t="s">
        <v>85</v>
      </c>
      <c r="B49" s="34">
        <v>469</v>
      </c>
    </row>
    <row r="50" spans="1:3" s="40" customFormat="1" ht="12.75" customHeight="1">
      <c r="A50" s="42" t="s">
        <v>52</v>
      </c>
      <c r="B50" s="39">
        <f>SUM(B51:B51)</f>
        <v>501011.9661016949</v>
      </c>
      <c r="C50" s="36"/>
    </row>
    <row r="51" spans="1:2" s="40" customFormat="1" ht="12.75" customHeight="1">
      <c r="A51" s="41" t="s">
        <v>46</v>
      </c>
      <c r="B51" s="34">
        <f>591194.12/1.18</f>
        <v>501011.9661016949</v>
      </c>
    </row>
    <row r="52" spans="1:2" s="40" customFormat="1" ht="12.75" customHeight="1">
      <c r="A52" s="42" t="s">
        <v>15</v>
      </c>
      <c r="B52" s="43">
        <v>356507</v>
      </c>
    </row>
    <row r="53" spans="1:2" s="40" customFormat="1" ht="12.75" customHeight="1">
      <c r="A53" s="32" t="s">
        <v>66</v>
      </c>
      <c r="B53" s="35">
        <v>16637</v>
      </c>
    </row>
    <row r="54" spans="1:2" s="19" customFormat="1" ht="12.75" customHeight="1">
      <c r="A54" s="32" t="s">
        <v>67</v>
      </c>
      <c r="B54" s="35">
        <v>261291</v>
      </c>
    </row>
    <row r="55" spans="1:2" s="59" customFormat="1" ht="12.75" customHeight="1">
      <c r="A55" s="44" t="s">
        <v>89</v>
      </c>
      <c r="B55" s="35">
        <f>166913.4/1.18</f>
        <v>141452.0338983051</v>
      </c>
    </row>
    <row r="56" spans="1:2" s="59" customFormat="1" ht="24">
      <c r="A56" s="44" t="s">
        <v>88</v>
      </c>
      <c r="B56" s="69">
        <f>2198.76/1.18+2645.84/1.18+279.98/1.18+803.88/1.18+279.98/1.18+1652.89/1.18+279.98/1.18+632.7/1.18+2198.76/1.18</f>
        <v>9298.957627118645</v>
      </c>
    </row>
    <row r="57" spans="1:2" s="59" customFormat="1" ht="12.75" customHeight="1">
      <c r="A57" s="44" t="s">
        <v>10</v>
      </c>
      <c r="B57" s="35">
        <f>220.71/1.18+3819.7/1.18</f>
        <v>3424.076271186441</v>
      </c>
    </row>
    <row r="58" spans="1:2" s="59" customFormat="1" ht="12.75" customHeight="1">
      <c r="A58" s="44" t="s">
        <v>51</v>
      </c>
      <c r="B58" s="70">
        <f>22282.93/1.18</f>
        <v>18883.83898305085</v>
      </c>
    </row>
    <row r="59" spans="1:2" s="59" customFormat="1" ht="12.75" customHeight="1">
      <c r="A59" s="44" t="s">
        <v>47</v>
      </c>
      <c r="B59" s="69">
        <f>10870.03/1.18</f>
        <v>9211.889830508475</v>
      </c>
    </row>
    <row r="60" spans="1:2" s="59" customFormat="1" ht="12.75" customHeight="1">
      <c r="A60" s="60" t="s">
        <v>11</v>
      </c>
      <c r="B60" s="69">
        <f>4927.09/1.18</f>
        <v>4175.5</v>
      </c>
    </row>
    <row r="61" spans="1:98" s="62" customFormat="1" ht="12.75" customHeight="1">
      <c r="A61" s="44" t="s">
        <v>9</v>
      </c>
      <c r="B61" s="35">
        <f>1874.11/1.18+1539.32/1.18</f>
        <v>2892.737288135593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</row>
    <row r="62" spans="1:98" s="62" customFormat="1" ht="12.75" customHeight="1">
      <c r="A62" s="44" t="s">
        <v>49</v>
      </c>
      <c r="B62" s="71">
        <f>1045.5/1.18</f>
        <v>886.0169491525425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</row>
    <row r="63" spans="1:98" s="64" customFormat="1" ht="12.75" customHeight="1">
      <c r="A63" s="44" t="s">
        <v>48</v>
      </c>
      <c r="B63" s="69">
        <f>674.83/1.18+990/1.18+1481.56/1.18+746.68/1.18</f>
        <v>3299.2118644067796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</row>
    <row r="64" spans="1:98" s="64" customFormat="1" ht="12.75" customHeight="1">
      <c r="A64" s="44" t="s">
        <v>83</v>
      </c>
      <c r="B64" s="35">
        <f>5089.93/1.18+41200.15/1.18</f>
        <v>39228.88135593221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</row>
    <row r="65" spans="1:98" s="64" customFormat="1" ht="12.75" customHeight="1">
      <c r="A65" s="65" t="s">
        <v>70</v>
      </c>
      <c r="B65" s="71">
        <f>9841.64/1.18+23833.43/1.18</f>
        <v>28538.194915254237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</row>
    <row r="66" spans="1:2" s="19" customFormat="1" ht="12.75" customHeight="1">
      <c r="A66" s="32" t="s">
        <v>68</v>
      </c>
      <c r="B66" s="35">
        <v>53783</v>
      </c>
    </row>
    <row r="67" spans="1:2" s="19" customFormat="1" ht="12.75" customHeight="1">
      <c r="A67" s="32" t="s">
        <v>71</v>
      </c>
      <c r="B67" s="33">
        <f>B6*0.179*12</f>
        <v>24796.511999999995</v>
      </c>
    </row>
    <row r="68" spans="1:2" s="19" customFormat="1" ht="12.75" customHeight="1">
      <c r="A68" s="38" t="s">
        <v>81</v>
      </c>
      <c r="B68" s="43">
        <f>SUM(B69:B70)</f>
        <v>11711.364574795922</v>
      </c>
    </row>
    <row r="69" spans="1:2" s="19" customFormat="1" ht="12.75" customHeight="1">
      <c r="A69" s="44" t="s">
        <v>12</v>
      </c>
      <c r="B69" s="72">
        <f>7761.95/1.18</f>
        <v>6577.923728813559</v>
      </c>
    </row>
    <row r="70" spans="1:2" s="19" customFormat="1" ht="12.75" customHeight="1">
      <c r="A70" s="44" t="s">
        <v>87</v>
      </c>
      <c r="B70" s="73">
        <f>23128/47+5427.83/1.18/44+5353.44/1.18</f>
        <v>5133.440845982363</v>
      </c>
    </row>
    <row r="71" spans="1:2" s="19" customFormat="1" ht="12.75" customHeight="1">
      <c r="A71" s="46" t="s">
        <v>84</v>
      </c>
      <c r="B71" s="43">
        <v>150480</v>
      </c>
    </row>
    <row r="72" spans="1:2" s="19" customFormat="1" ht="12.75" customHeight="1">
      <c r="A72" s="46" t="s">
        <v>72</v>
      </c>
      <c r="B72" s="34">
        <f>2227890/181008.8*B6+6500</f>
        <v>148585.70058472297</v>
      </c>
    </row>
    <row r="73" spans="1:2" s="19" customFormat="1" ht="12.75" customHeight="1">
      <c r="A73" s="46" t="s">
        <v>73</v>
      </c>
      <c r="B73" s="43">
        <f>B31*0.66%/1.18</f>
        <v>11119.159830508475</v>
      </c>
    </row>
    <row r="74" spans="1:2" s="19" customFormat="1" ht="12.75" customHeight="1">
      <c r="A74" s="46" t="s">
        <v>74</v>
      </c>
      <c r="B74" s="43">
        <f>B31*2.58%/1.18</f>
        <v>43465.80661016949</v>
      </c>
    </row>
    <row r="75" spans="1:2" s="19" customFormat="1" ht="12.75" customHeight="1">
      <c r="A75" s="46" t="s">
        <v>75</v>
      </c>
      <c r="B75" s="43">
        <f>B31*8.19%/1.18</f>
        <v>137978.66516949155</v>
      </c>
    </row>
    <row r="76" spans="1:2" s="19" customFormat="1" ht="12.75" customHeight="1">
      <c r="A76" s="46" t="s">
        <v>7</v>
      </c>
      <c r="B76" s="43">
        <v>1862570</v>
      </c>
    </row>
    <row r="77" spans="1:2" s="19" customFormat="1" ht="12.75" customHeight="1">
      <c r="A77" s="45" t="s">
        <v>76</v>
      </c>
      <c r="B77" s="34">
        <f>577550/181008.8*B6+2500</f>
        <v>39333.77382757081</v>
      </c>
    </row>
    <row r="78" spans="1:2" s="19" customFormat="1" ht="12.75" customHeight="1">
      <c r="A78" s="46" t="s">
        <v>8</v>
      </c>
      <c r="B78" s="43">
        <f>B76+B77</f>
        <v>1901903.7738275707</v>
      </c>
    </row>
    <row r="79" spans="1:2" s="19" customFormat="1" ht="12.75" customHeight="1">
      <c r="A79" s="45" t="s">
        <v>77</v>
      </c>
      <c r="B79" s="34">
        <f>B78*0.18</f>
        <v>342342.67928896274</v>
      </c>
    </row>
    <row r="80" spans="1:2" s="19" customFormat="1" ht="12.75" customHeight="1">
      <c r="A80" s="46" t="s">
        <v>78</v>
      </c>
      <c r="B80" s="43">
        <f>B78+B79</f>
        <v>2244246.4531165333</v>
      </c>
    </row>
    <row r="81" spans="1:2" s="19" customFormat="1" ht="12.75" customHeight="1">
      <c r="A81" s="45" t="s">
        <v>79</v>
      </c>
      <c r="B81" s="33">
        <v>281100</v>
      </c>
    </row>
    <row r="82" spans="1:2" s="19" customFormat="1" ht="12.75" customHeight="1">
      <c r="A82" s="45" t="s">
        <v>55</v>
      </c>
      <c r="B82" s="47">
        <f>B37-B80+B81</f>
        <v>31904.546883466654</v>
      </c>
    </row>
    <row r="83" spans="1:2" s="19" customFormat="1" ht="12.75" customHeight="1">
      <c r="A83" s="50" t="s">
        <v>90</v>
      </c>
      <c r="B83" s="49"/>
    </row>
    <row r="84" spans="1:2" s="19" customFormat="1" ht="12.75" customHeight="1">
      <c r="A84" s="48"/>
      <c r="B84" s="49"/>
    </row>
    <row r="85" ht="12">
      <c r="A85" s="51" t="s">
        <v>0</v>
      </c>
    </row>
    <row r="86" spans="1:2" ht="12">
      <c r="A86" s="52" t="s">
        <v>1</v>
      </c>
      <c r="B86" s="74" t="s">
        <v>2</v>
      </c>
    </row>
    <row r="87" spans="1:2" ht="12">
      <c r="A87" s="53" t="s">
        <v>40</v>
      </c>
      <c r="B87" s="75"/>
    </row>
    <row r="88" spans="1:2" ht="12">
      <c r="A88" s="52" t="s">
        <v>3</v>
      </c>
      <c r="B88" s="74" t="s">
        <v>4</v>
      </c>
    </row>
    <row r="89" spans="1:2" ht="12">
      <c r="A89" s="53" t="s">
        <v>80</v>
      </c>
      <c r="B89" s="74"/>
    </row>
    <row r="90" ht="12">
      <c r="A90" s="52" t="s">
        <v>41</v>
      </c>
    </row>
    <row r="91" spans="1:2" s="55" customFormat="1" ht="12">
      <c r="A91" s="54"/>
      <c r="B91" s="76"/>
    </row>
    <row r="92" spans="1:2" s="55" customFormat="1" ht="12">
      <c r="A92" s="56"/>
      <c r="B92" s="76"/>
    </row>
    <row r="93" spans="1:2" s="55" customFormat="1" ht="12">
      <c r="A93" s="54"/>
      <c r="B93" s="76"/>
    </row>
    <row r="95" ht="12">
      <c r="A95" s="58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2011-04-25T05:05:39Z</dcterms:modified>
  <cp:category/>
  <cp:version/>
  <cp:contentType/>
  <cp:contentStatus/>
</cp:coreProperties>
</file>