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лист)'!$A$1:$CP$90</definedName>
  </definedNames>
  <calcPr fullCalcOnLoad="1"/>
</workbook>
</file>

<file path=xl/sharedStrings.xml><?xml version="1.0" encoding="utf-8"?>
<sst xmlns="http://schemas.openxmlformats.org/spreadsheetml/2006/main" count="93" uniqueCount="93">
  <si>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</si>
  <si>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</si>
  <si>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</si>
  <si>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</si>
  <si>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</si>
  <si>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</si>
  <si>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</si>
  <si>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</si>
  <si>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</si>
  <si>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</si>
  <si>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Ремонт, покраска контейнерной площадки, установка контейнеров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</si>
  <si>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</si>
  <si>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</si>
  <si>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</si>
  <si>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</si>
  <si>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</si>
  <si>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124362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</si>
  <si>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</si>
  <si>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</si>
  <si>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</si>
  <si>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</si>
  <si>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</si>
  <si>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</si>
  <si>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</si>
  <si>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</si>
  <si>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</si>
  <si>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</si>
  <si>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</si>
  <si>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</si>
  <si>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</si>
  <si>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</si>
  <si>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</si>
  <si>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</si>
  <si>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</si>
  <si>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</si>
  <si>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</si>
  <si>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</si>
  <si>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</si>
  <si>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</si>
  <si>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 xml:space="preserve"> ХВС, ГВС, ЦО</t>
  </si>
  <si>
    <t>Обслуживающая организация</t>
  </si>
  <si>
    <t>кв.№</t>
  </si>
  <si>
    <t>Бр.Кадомцевых, 11</t>
  </si>
  <si>
    <t>Статьи доходов</t>
  </si>
  <si>
    <t>Статьи расходов</t>
  </si>
  <si>
    <t>Поступление</t>
  </si>
  <si>
    <t>Ремонт лестничных клеток</t>
  </si>
  <si>
    <t>Очистка кровли, козырьков от снега и наледи</t>
  </si>
  <si>
    <t>Смена труб канализации</t>
  </si>
  <si>
    <t>Поверка, ремонт или замена водосчетчиков (подряд)</t>
  </si>
  <si>
    <t>ОТЧЕТ</t>
  </si>
  <si>
    <t>Текущий ремонт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</si>
  <si>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</si>
  <si>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</si>
  <si>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</si>
  <si>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</si>
  <si>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</si>
  <si>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</si>
  <si>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</si>
  <si>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</si>
  <si>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</si>
  <si>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</si>
  <si>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</si>
  <si>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</si>
  <si>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</si>
  <si>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</si>
  <si>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</si>
  <si>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</si>
  <si>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</si>
  <si>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</si>
  <si>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</si>
  <si>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</si>
  <si>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</si>
  <si>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</si>
  <si>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</si>
  <si>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</si>
  <si>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</si>
  <si>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</si>
  <si>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</si>
  <si>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</si>
  <si>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</si>
  <si>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</si>
  <si>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</si>
  <si>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</si>
  <si>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</si>
  <si>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</si>
  <si>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Замена, ремонт металлических дверей</t>
  </si>
  <si>
    <t>Плотнические работы (остекление, ремонт форточек, установка, смена замков, пружин, ремонт слуховых окон)</t>
  </si>
  <si>
    <t>Сумма, руб.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</si>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</sst>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 shrinkToFit="1"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1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P92"/>
  <sheetViews>
    <sheetView tabSelected="1" zoomScale="85" zoomScaleNormal="85" zoomScaleSheetLayoutView="100" workbookViewId="0" topLeftCell="A1">
      <selection activeCell="B7" sqref="B7:B8"/>
    </sheetView>
  </sheetViews>
  <sheetFormatPr defaultColWidth="9.140625" defaultRowHeight="12.75"/>
  <cols>
    <col min="1" max="1" width="88.421875" style="55" customWidth="1"/>
    <col min="2" max="2" width="18.28125" style="65" customWidth="1"/>
    <col min="3" max="16384" width="9.140625" style="2" customWidth="1"/>
  </cols>
  <sheetData>
    <row r="1" ht="12">
      <c r="A1" s="64" t="s">
        <v>50</v>
      </c>
    </row>
    <row r="2" spans="1:2" s="3" customFormat="1" ht="12">
      <c r="A2" s="64" t="s">
        <v>81</v>
      </c>
      <c r="B2" s="66"/>
    </row>
    <row r="3" spans="1:2" s="3" customFormat="1" ht="12">
      <c r="A3" s="64" t="s">
        <v>17</v>
      </c>
      <c r="B3" s="66"/>
    </row>
    <row r="4" spans="1:2" s="6" customFormat="1" ht="12.75" customHeight="1">
      <c r="A4" s="4" t="s">
        <v>12</v>
      </c>
      <c r="B4" s="5" t="s">
        <v>42</v>
      </c>
    </row>
    <row r="5" spans="1:2" s="6" customFormat="1" ht="12.75" customHeight="1">
      <c r="A5" s="7" t="s">
        <v>19</v>
      </c>
      <c r="B5" s="8">
        <v>1966</v>
      </c>
    </row>
    <row r="6" spans="1:2" s="6" customFormat="1" ht="12.75" customHeight="1">
      <c r="A6" s="7" t="s">
        <v>20</v>
      </c>
      <c r="B6" s="8">
        <v>3530.8</v>
      </c>
    </row>
    <row r="7" spans="1:2" s="6" customFormat="1" ht="12.75" customHeight="1">
      <c r="A7" s="74" t="s">
        <v>89</v>
      </c>
      <c r="B7" s="75" t="s">
        <v>91</v>
      </c>
    </row>
    <row r="8" spans="1:2" s="6" customFormat="1" ht="12.75" customHeight="1">
      <c r="A8" s="74" t="s">
        <v>90</v>
      </c>
      <c r="B8" s="75" t="s">
        <v>92</v>
      </c>
    </row>
    <row r="9" spans="1:2" s="6" customFormat="1" ht="12.75" customHeight="1">
      <c r="A9" s="74" t="s">
        <v>23</v>
      </c>
      <c r="B9" s="8">
        <v>1130</v>
      </c>
    </row>
    <row r="10" spans="1:2" s="6" customFormat="1" ht="12.75" customHeight="1">
      <c r="A10" s="7" t="s">
        <v>21</v>
      </c>
      <c r="B10" s="8">
        <v>5</v>
      </c>
    </row>
    <row r="11" spans="1:2" s="6" customFormat="1" ht="12.75" customHeight="1">
      <c r="A11" s="7" t="s">
        <v>22</v>
      </c>
      <c r="B11" s="8">
        <v>0</v>
      </c>
    </row>
    <row r="12" spans="1:2" s="6" customFormat="1" ht="12.75" customHeight="1" hidden="1">
      <c r="A12" s="9" t="s">
        <v>24</v>
      </c>
      <c r="B12" s="8">
        <v>871</v>
      </c>
    </row>
    <row r="13" spans="1:2" s="6" customFormat="1" ht="12.75" customHeight="1" hidden="1">
      <c r="A13" s="9" t="s">
        <v>25</v>
      </c>
      <c r="B13" s="10">
        <v>3379</v>
      </c>
    </row>
    <row r="14" spans="1:2" s="6" customFormat="1" ht="12.75" customHeight="1">
      <c r="A14" s="7" t="s">
        <v>13</v>
      </c>
      <c r="B14" s="10">
        <f>B15+B16</f>
        <v>5995</v>
      </c>
    </row>
    <row r="15" spans="1:2" s="6" customFormat="1" ht="12.75" customHeight="1">
      <c r="A15" s="7" t="s">
        <v>26</v>
      </c>
      <c r="B15" s="8">
        <v>2071</v>
      </c>
    </row>
    <row r="16" spans="1:2" s="6" customFormat="1" ht="12.75" customHeight="1">
      <c r="A16" s="7" t="s">
        <v>27</v>
      </c>
      <c r="B16" s="8">
        <v>3924</v>
      </c>
    </row>
    <row r="17" spans="1:2" s="6" customFormat="1" ht="12.75" customHeight="1" hidden="1">
      <c r="A17" s="9" t="s">
        <v>28</v>
      </c>
      <c r="B17" s="8">
        <v>308</v>
      </c>
    </row>
    <row r="18" spans="1:2" s="6" customFormat="1" ht="12.75" customHeight="1">
      <c r="A18" s="7" t="s">
        <v>29</v>
      </c>
      <c r="B18" s="8">
        <v>80</v>
      </c>
    </row>
    <row r="19" spans="1:2" s="6" customFormat="1" ht="12.75" customHeight="1">
      <c r="A19" s="11" t="s">
        <v>30</v>
      </c>
      <c r="B19" s="8">
        <v>168</v>
      </c>
    </row>
    <row r="20" spans="1:2" s="6" customFormat="1" ht="12.75" customHeight="1">
      <c r="A20" s="11" t="s">
        <v>15</v>
      </c>
      <c r="B20" s="8">
        <f>SUM(B21:B23)</f>
        <v>18</v>
      </c>
    </row>
    <row r="21" spans="1:2" s="6" customFormat="1" ht="12.75" customHeight="1" hidden="1">
      <c r="A21" s="9" t="s">
        <v>31</v>
      </c>
      <c r="B21" s="8">
        <v>12</v>
      </c>
    </row>
    <row r="22" spans="1:2" s="12" customFormat="1" ht="12.75" customHeight="1" hidden="1">
      <c r="A22" s="9" t="s">
        <v>32</v>
      </c>
      <c r="B22" s="8">
        <v>1</v>
      </c>
    </row>
    <row r="23" spans="1:2" s="12" customFormat="1" ht="12.75" customHeight="1" hidden="1">
      <c r="A23" s="9" t="s">
        <v>33</v>
      </c>
      <c r="B23" s="8">
        <v>5</v>
      </c>
    </row>
    <row r="24" spans="1:2" s="12" customFormat="1" ht="12.75" customHeight="1" hidden="1">
      <c r="A24" s="9" t="s">
        <v>34</v>
      </c>
      <c r="B24" s="8">
        <v>1360</v>
      </c>
    </row>
    <row r="25" spans="1:2" s="12" customFormat="1" ht="12.75" customHeight="1" hidden="1">
      <c r="A25" s="9" t="s">
        <v>35</v>
      </c>
      <c r="B25" s="8"/>
    </row>
    <row r="26" spans="1:2" s="12" customFormat="1" ht="12.75" customHeight="1" hidden="1">
      <c r="A26" s="9" t="s">
        <v>36</v>
      </c>
      <c r="B26" s="8"/>
    </row>
    <row r="27" spans="1:2" s="12" customFormat="1" ht="12.75" customHeight="1" hidden="1">
      <c r="A27" s="9" t="s">
        <v>37</v>
      </c>
      <c r="B27" s="8"/>
    </row>
    <row r="28" spans="1:2" s="12" customFormat="1" ht="23.25" customHeight="1">
      <c r="A28" s="7" t="s">
        <v>38</v>
      </c>
      <c r="B28" s="8" t="s">
        <v>39</v>
      </c>
    </row>
    <row r="29" spans="1:2" s="15" customFormat="1" ht="12.75" customHeight="1">
      <c r="A29" s="13" t="s">
        <v>43</v>
      </c>
      <c r="B29" s="14" t="s">
        <v>88</v>
      </c>
    </row>
    <row r="30" spans="1:2" s="18" customFormat="1" ht="12.75" customHeight="1">
      <c r="A30" s="16" t="s">
        <v>5</v>
      </c>
      <c r="B30" s="17">
        <v>5134</v>
      </c>
    </row>
    <row r="31" spans="1:2" s="21" customFormat="1" ht="12.75" customHeight="1">
      <c r="A31" s="19" t="s">
        <v>6</v>
      </c>
      <c r="B31" s="20">
        <v>435188</v>
      </c>
    </row>
    <row r="32" spans="1:2" s="21" customFormat="1" ht="12.75" customHeight="1" hidden="1">
      <c r="A32" s="22" t="s">
        <v>56</v>
      </c>
      <c r="B32" s="20">
        <v>431500</v>
      </c>
    </row>
    <row r="33" spans="1:2" s="21" customFormat="1" ht="12.75" customHeight="1" hidden="1">
      <c r="A33" s="19" t="s">
        <v>52</v>
      </c>
      <c r="B33" s="25"/>
    </row>
    <row r="34" spans="1:2" s="21" customFormat="1" ht="12.75" customHeight="1" hidden="1">
      <c r="A34" s="22" t="s">
        <v>57</v>
      </c>
      <c r="B34" s="24"/>
    </row>
    <row r="35" spans="1:2" s="21" customFormat="1" ht="12.75" customHeight="1" hidden="1">
      <c r="A35" s="26" t="s">
        <v>55</v>
      </c>
      <c r="B35" s="25"/>
    </row>
    <row r="36" spans="1:2" s="21" customFormat="1" ht="12" customHeight="1" hidden="1">
      <c r="A36" s="22" t="s">
        <v>58</v>
      </c>
      <c r="B36" s="24"/>
    </row>
    <row r="37" spans="1:2" s="21" customFormat="1" ht="12.75" customHeight="1">
      <c r="A37" s="19" t="s">
        <v>45</v>
      </c>
      <c r="B37" s="23">
        <f>B32+B34+B36</f>
        <v>431500</v>
      </c>
    </row>
    <row r="38" spans="1:2" s="21" customFormat="1" ht="12.75" customHeight="1">
      <c r="A38" s="27" t="s">
        <v>53</v>
      </c>
      <c r="B38" s="23">
        <f>B30+B31+B33-B32-B34+B35-B36</f>
        <v>8822</v>
      </c>
    </row>
    <row r="39" spans="1:2" s="21" customFormat="1" ht="12.75" customHeight="1">
      <c r="A39" s="28"/>
      <c r="B39" s="1"/>
    </row>
    <row r="40" spans="1:2" s="30" customFormat="1" ht="13.5" customHeight="1">
      <c r="A40" s="29" t="s">
        <v>44</v>
      </c>
      <c r="B40" s="29" t="s">
        <v>18</v>
      </c>
    </row>
    <row r="41" spans="1:2" s="30" customFormat="1" ht="13.5" customHeight="1">
      <c r="A41" s="25" t="s">
        <v>67</v>
      </c>
      <c r="B41" s="1">
        <v>130241</v>
      </c>
    </row>
    <row r="42" spans="1:2" s="30" customFormat="1" ht="13.5" customHeight="1">
      <c r="A42" s="31" t="s">
        <v>59</v>
      </c>
      <c r="B42" s="32">
        <v>75139</v>
      </c>
    </row>
    <row r="43" spans="1:2" s="30" customFormat="1" ht="13.5" customHeight="1">
      <c r="A43" s="31" t="s">
        <v>60</v>
      </c>
      <c r="B43" s="34">
        <v>8941</v>
      </c>
    </row>
    <row r="44" spans="1:2" s="30" customFormat="1" ht="13.5" customHeight="1">
      <c r="A44" s="31" t="s">
        <v>61</v>
      </c>
      <c r="B44" s="32">
        <v>9218</v>
      </c>
    </row>
    <row r="45" spans="1:2" s="30" customFormat="1" ht="13.5" customHeight="1">
      <c r="A45" s="31" t="s">
        <v>62</v>
      </c>
      <c r="B45" s="32">
        <v>6718</v>
      </c>
    </row>
    <row r="46" spans="1:2" s="35" customFormat="1" ht="13.5" customHeight="1">
      <c r="A46" s="31" t="s">
        <v>63</v>
      </c>
      <c r="B46" s="32">
        <v>26185</v>
      </c>
    </row>
    <row r="47" spans="1:2" s="35" customFormat="1" ht="13.5" customHeight="1">
      <c r="A47" s="31" t="s">
        <v>84</v>
      </c>
      <c r="B47" s="33">
        <v>2168</v>
      </c>
    </row>
    <row r="48" spans="1:2" s="35" customFormat="1" ht="13.5" customHeight="1">
      <c r="A48" s="31" t="s">
        <v>83</v>
      </c>
      <c r="B48" s="33">
        <v>1871</v>
      </c>
    </row>
    <row r="49" spans="1:2" s="38" customFormat="1" ht="12.75" customHeight="1">
      <c r="A49" s="40" t="s">
        <v>51</v>
      </c>
      <c r="B49" s="37">
        <f>SUM(B50:B50)</f>
        <v>107595.22881355933</v>
      </c>
    </row>
    <row r="50" spans="1:2" s="38" customFormat="1" ht="12.75" customHeight="1">
      <c r="A50" s="39" t="s">
        <v>46</v>
      </c>
      <c r="B50" s="33">
        <f>126962.37/1.18</f>
        <v>107595.22881355933</v>
      </c>
    </row>
    <row r="51" spans="1:2" s="38" customFormat="1" ht="12.75" customHeight="1">
      <c r="A51" s="40" t="s">
        <v>14</v>
      </c>
      <c r="B51" s="41">
        <v>113350</v>
      </c>
    </row>
    <row r="52" spans="1:2" s="38" customFormat="1" ht="12.75" customHeight="1">
      <c r="A52" s="31" t="s">
        <v>64</v>
      </c>
      <c r="B52" s="34">
        <v>5776</v>
      </c>
    </row>
    <row r="53" spans="1:2" s="18" customFormat="1" ht="12.75" customHeight="1">
      <c r="A53" s="31" t="s">
        <v>65</v>
      </c>
      <c r="B53" s="34">
        <v>88899</v>
      </c>
    </row>
    <row r="54" spans="1:2" s="57" customFormat="1" ht="24">
      <c r="A54" s="42" t="s">
        <v>87</v>
      </c>
      <c r="B54" s="67">
        <f>(559.96)/1.18</f>
        <v>474.542372881356</v>
      </c>
    </row>
    <row r="55" spans="1:2" s="57" customFormat="1" ht="12.75" customHeight="1">
      <c r="A55" s="42" t="s">
        <v>47</v>
      </c>
      <c r="B55" s="67">
        <f>2255.09/1.18+5270</f>
        <v>7181.093220338983</v>
      </c>
    </row>
    <row r="56" spans="1:2" s="57" customFormat="1" ht="12.75" customHeight="1">
      <c r="A56" s="58" t="s">
        <v>86</v>
      </c>
      <c r="B56" s="67">
        <f>13686.73/1.18+18738.58/1.18</f>
        <v>27479.076271186445</v>
      </c>
    </row>
    <row r="57" spans="1:94" s="60" customFormat="1" ht="12.75" customHeight="1">
      <c r="A57" s="42" t="s">
        <v>9</v>
      </c>
      <c r="B57" s="67">
        <f>690.1/1.18+4419.19/1.18+4442.25/1.18+1636.18/1.18+3278.77/1.18+1202.5/1.18+1581.02/1.18</f>
        <v>14618.652542372884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</row>
    <row r="58" spans="1:94" s="62" customFormat="1" ht="12.75" customHeight="1">
      <c r="A58" s="42" t="s">
        <v>48</v>
      </c>
      <c r="B58" s="67">
        <f>2718.4/1.18+4077.6/1.18+1713.45/1.18</f>
        <v>7211.3983050847455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</row>
    <row r="59" spans="1:94" s="62" customFormat="1" ht="12.75" customHeight="1">
      <c r="A59" s="42" t="s">
        <v>82</v>
      </c>
      <c r="B59" s="67">
        <f>29933.59/1.18</f>
        <v>25367.449152542373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</row>
    <row r="60" spans="1:94" s="62" customFormat="1" ht="12.75" customHeight="1">
      <c r="A60" s="63" t="s">
        <v>68</v>
      </c>
      <c r="B60" s="34">
        <f>6236.7/1.18</f>
        <v>5285.338983050848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</row>
    <row r="61" spans="1:2" s="57" customFormat="1" ht="12.75" customHeight="1">
      <c r="A61" s="42" t="s">
        <v>49</v>
      </c>
      <c r="B61" s="67">
        <f>1281</f>
        <v>1281</v>
      </c>
    </row>
    <row r="62" spans="1:2" s="18" customFormat="1" ht="12.75" customHeight="1">
      <c r="A62" s="31" t="s">
        <v>66</v>
      </c>
      <c r="B62" s="34">
        <v>11092</v>
      </c>
    </row>
    <row r="63" spans="1:2" s="18" customFormat="1" ht="12.75" customHeight="1">
      <c r="A63" s="31" t="s">
        <v>69</v>
      </c>
      <c r="B63" s="32">
        <f>B6*0.179*12</f>
        <v>7584.1584</v>
      </c>
    </row>
    <row r="64" spans="1:2" s="18" customFormat="1" ht="12.75" customHeight="1">
      <c r="A64" s="36" t="s">
        <v>80</v>
      </c>
      <c r="B64" s="41">
        <f>SUM(B65:B68)</f>
        <v>11720.584913778974</v>
      </c>
    </row>
    <row r="65" spans="1:2" s="18" customFormat="1" ht="12.75" customHeight="1">
      <c r="A65" s="42" t="s">
        <v>11</v>
      </c>
      <c r="B65" s="33">
        <f>4442.81/1.18</f>
        <v>3765.0932203389834</v>
      </c>
    </row>
    <row r="66" spans="1:2" s="18" customFormat="1" ht="12.75" customHeight="1">
      <c r="A66" s="42" t="s">
        <v>85</v>
      </c>
      <c r="B66" s="68">
        <f>23128/47+5427.83/1.18/44</f>
        <v>596.6272866603285</v>
      </c>
    </row>
    <row r="67" spans="1:2" s="18" customFormat="1" ht="12.75" customHeight="1">
      <c r="A67" s="42" t="s">
        <v>10</v>
      </c>
      <c r="B67" s="69">
        <f>1988.22/1.18</f>
        <v>1684.9322033898306</v>
      </c>
    </row>
    <row r="68" spans="1:2" s="18" customFormat="1" ht="12.75" customHeight="1">
      <c r="A68" s="42" t="s">
        <v>70</v>
      </c>
      <c r="B68" s="70">
        <f>6695.24/1.18</f>
        <v>5673.932203389831</v>
      </c>
    </row>
    <row r="69" spans="1:2" s="18" customFormat="1" ht="12.75" customHeight="1">
      <c r="A69" s="44" t="s">
        <v>71</v>
      </c>
      <c r="B69" s="33">
        <f>2227890/181008.8*B6-3000</f>
        <v>40457.74355721932</v>
      </c>
    </row>
    <row r="70" spans="1:2" s="18" customFormat="1" ht="12.75" customHeight="1">
      <c r="A70" s="44" t="s">
        <v>72</v>
      </c>
      <c r="B70" s="41">
        <f>B31*0.66%/1.18</f>
        <v>2434.102372881356</v>
      </c>
    </row>
    <row r="71" spans="1:2" s="18" customFormat="1" ht="12.75" customHeight="1">
      <c r="A71" s="44" t="s">
        <v>73</v>
      </c>
      <c r="B71" s="41">
        <f>B31*2.58%/1.18</f>
        <v>9515.127457627119</v>
      </c>
    </row>
    <row r="72" spans="1:2" s="18" customFormat="1" ht="12.75" customHeight="1">
      <c r="A72" s="44" t="s">
        <v>74</v>
      </c>
      <c r="B72" s="41">
        <f>B31*8.19%/1.18</f>
        <v>30204.997627118646</v>
      </c>
    </row>
    <row r="73" spans="1:2" s="18" customFormat="1" ht="12.75" customHeight="1">
      <c r="A73" s="44" t="s">
        <v>7</v>
      </c>
      <c r="B73" s="41">
        <v>445519</v>
      </c>
    </row>
    <row r="74" spans="1:2" s="18" customFormat="1" ht="12.75" customHeight="1">
      <c r="A74" s="43" t="s">
        <v>75</v>
      </c>
      <c r="B74" s="33">
        <f>577550/181008.8*B6</f>
        <v>11265.825418432696</v>
      </c>
    </row>
    <row r="75" spans="1:2" s="18" customFormat="1" ht="12.75" customHeight="1">
      <c r="A75" s="44" t="s">
        <v>8</v>
      </c>
      <c r="B75" s="41">
        <f>B73+B74</f>
        <v>456784.8254184327</v>
      </c>
    </row>
    <row r="76" spans="1:2" s="18" customFormat="1" ht="12.75" customHeight="1">
      <c r="A76" s="43" t="s">
        <v>76</v>
      </c>
      <c r="B76" s="33">
        <f>B75*0.18</f>
        <v>82221.26857531788</v>
      </c>
    </row>
    <row r="77" spans="1:2" s="18" customFormat="1" ht="12.75" customHeight="1">
      <c r="A77" s="44" t="s">
        <v>77</v>
      </c>
      <c r="B77" s="41">
        <f>B75+B76</f>
        <v>539006.0939937506</v>
      </c>
    </row>
    <row r="78" spans="1:2" s="18" customFormat="1" ht="12.75" customHeight="1">
      <c r="A78" s="43" t="s">
        <v>78</v>
      </c>
      <c r="B78" s="45">
        <v>-16856</v>
      </c>
    </row>
    <row r="79" spans="1:2" s="18" customFormat="1" ht="12.75" customHeight="1">
      <c r="A79" s="43" t="s">
        <v>54</v>
      </c>
      <c r="B79" s="32">
        <f>B37-B77+B78</f>
        <v>-124362.09399375063</v>
      </c>
    </row>
    <row r="80" spans="1:2" s="18" customFormat="1" ht="12.75" customHeight="1">
      <c r="A80" s="46" t="s">
        <v>16</v>
      </c>
      <c r="B80" s="48"/>
    </row>
    <row r="81" spans="1:2" s="18" customFormat="1" ht="12.75" customHeight="1">
      <c r="A81" s="47"/>
      <c r="B81" s="48"/>
    </row>
    <row r="82" ht="12">
      <c r="A82" s="49" t="s">
        <v>0</v>
      </c>
    </row>
    <row r="83" spans="1:2" ht="12">
      <c r="A83" s="50" t="s">
        <v>1</v>
      </c>
      <c r="B83" s="71" t="s">
        <v>2</v>
      </c>
    </row>
    <row r="84" spans="1:2" ht="12">
      <c r="A84" s="51" t="s">
        <v>40</v>
      </c>
      <c r="B84" s="72"/>
    </row>
    <row r="85" spans="1:2" ht="12">
      <c r="A85" s="50" t="s">
        <v>3</v>
      </c>
      <c r="B85" s="71" t="s">
        <v>4</v>
      </c>
    </row>
    <row r="86" spans="1:2" ht="12">
      <c r="A86" s="51" t="s">
        <v>79</v>
      </c>
      <c r="B86" s="71"/>
    </row>
    <row r="87" ht="12">
      <c r="A87" s="50" t="s">
        <v>41</v>
      </c>
    </row>
    <row r="88" spans="1:2" s="53" customFormat="1" ht="12">
      <c r="A88" s="52"/>
      <c r="B88" s="73"/>
    </row>
    <row r="89" spans="1:2" s="53" customFormat="1" ht="12">
      <c r="A89" s="54"/>
      <c r="B89" s="73"/>
    </row>
    <row r="90" spans="1:2" s="53" customFormat="1" ht="12">
      <c r="A90" s="52"/>
      <c r="B90" s="73"/>
    </row>
    <row r="92" ht="12">
      <c r="A92" s="56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2011-04-25T05:06:31Z</dcterms:modified>
  <cp:category/>
  <cp:version/>
  <cp:contentType/>
  <cp:contentStatus/>
</cp:coreProperties>
</file>