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лист)'!$A$1:$CM$92</definedName>
  </definedNames>
  <calcPr fullCalcOnLoad="1"/>
</workbook>
</file>

<file path=xl/sharedStrings.xml><?xml version="1.0" encoding="utf-8"?>
<sst xmlns="http://schemas.openxmlformats.org/spreadsheetml/2006/main" count="95" uniqueCount="93">
  <si>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</si>
  <si>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</si>
  <si>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</si>
  <si>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</si>
  <si>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</si>
  <si>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</si>
  <si>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</si>
  <si>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</si>
  <si>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</si>
  <si>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</si>
  <si>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</si>
  <si>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</si>
  <si>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</si>
  <si>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</si>
  <si>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</si>
  <si>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</si>
  <si>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</si>
  <si>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</si>
  <si>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</si>
  <si>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</si>
  <si>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S первых этажей, кв.м.</t>
  </si>
  <si>
    <t>S второго этажа и выше, кв.м.</t>
  </si>
  <si>
    <t>Жилая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</si>
  <si>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</si>
  <si>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</si>
  <si>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</si>
  <si>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</si>
  <si>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</si>
  <si>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</si>
  <si>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</si>
  <si>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</si>
  <si>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</si>
  <si>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</si>
  <si>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</si>
  <si>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</si>
  <si>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</si>
  <si>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</si>
  <si>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</si>
  <si>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</si>
  <si>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</si>
  <si>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</si>
  <si>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</si>
  <si>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</si>
  <si>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</si>
  <si>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13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</si>
  <si>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</si>
  <si>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</si>
  <si>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</si>
  <si>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</si>
  <si>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</si>
  <si>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Изоляция труб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</si>
  <si>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</si>
  <si>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</si>
  <si>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</si>
  <si>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</si>
  <si>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</si>
  <si>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</si>
  <si>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</si>
  <si>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</si>
  <si>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</si>
  <si>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</si>
  <si>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</si>
  <si>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</si>
  <si>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</si>
  <si>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</si>
  <si>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</si>
  <si>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</si>
  <si>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</si>
  <si>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</si>
  <si>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</si>
  <si>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</si>
  <si>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</si>
  <si>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</si>
  <si>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</si>
  <si>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</si>
  <si>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</si>
  <si>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</si>
  <si>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</si>
  <si>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</si>
  <si>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</si>
  <si>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</si>
  <si>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</si>
  <si>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</si>
  <si>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</si>
  <si>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</si>
  <si>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</si>
  <si>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</si>
  <si>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</si>
  <si>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15716 руб. создан резервный фонд на ремонт л/клетки в 2012 г.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</si>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</sst>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1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 vertical="top" wrapText="1" shrinkToFit="1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94"/>
  <sheetViews>
    <sheetView tabSelected="1" zoomScale="85" zoomScaleNormal="85" zoomScaleSheetLayoutView="100" workbookViewId="0" topLeftCell="A1">
      <selection activeCell="B12" sqref="B12"/>
    </sheetView>
  </sheetViews>
  <sheetFormatPr defaultColWidth="9.140625" defaultRowHeight="12.75"/>
  <cols>
    <col min="1" max="1" width="88.421875" style="52" customWidth="1"/>
    <col min="2" max="2" width="18.28125" style="61" customWidth="1"/>
    <col min="3" max="16384" width="9.140625" style="2" customWidth="1"/>
  </cols>
  <sheetData>
    <row r="1" ht="12">
      <c r="A1" s="60" t="s">
        <v>51</v>
      </c>
    </row>
    <row r="2" spans="1:2" s="3" customFormat="1" ht="12">
      <c r="A2" s="60" t="s">
        <v>81</v>
      </c>
      <c r="B2" s="62"/>
    </row>
    <row r="3" spans="1:2" s="3" customFormat="1" ht="12">
      <c r="A3" s="60" t="s">
        <v>16</v>
      </c>
      <c r="B3" s="62"/>
    </row>
    <row r="4" spans="1:2" s="6" customFormat="1" ht="12.75" customHeight="1">
      <c r="A4" s="4" t="s">
        <v>12</v>
      </c>
      <c r="B4" s="5" t="s">
        <v>44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3503.1</v>
      </c>
    </row>
    <row r="7" spans="1:2" s="6" customFormat="1" ht="12.75" customHeight="1" hidden="1">
      <c r="A7" s="9" t="s">
        <v>20</v>
      </c>
      <c r="B7" s="8">
        <f>712+53.6</f>
        <v>765.6</v>
      </c>
    </row>
    <row r="8" spans="1:2" s="6" customFormat="1" ht="12.75" customHeight="1" hidden="1">
      <c r="A8" s="9" t="s">
        <v>21</v>
      </c>
      <c r="B8" s="8">
        <f>B6-B7</f>
        <v>2737.5</v>
      </c>
    </row>
    <row r="9" spans="1:2" s="6" customFormat="1" ht="12.75" customHeight="1" hidden="1">
      <c r="A9" s="9" t="s">
        <v>22</v>
      </c>
      <c r="B9" s="8">
        <v>2494.8</v>
      </c>
    </row>
    <row r="10" spans="1:2" s="6" customFormat="1" ht="12.75" customHeight="1">
      <c r="A10" s="68" t="s">
        <v>89</v>
      </c>
      <c r="B10" s="69" t="s">
        <v>90</v>
      </c>
    </row>
    <row r="11" spans="1:2" s="6" customFormat="1" ht="12.75" customHeight="1">
      <c r="A11" s="68" t="s">
        <v>91</v>
      </c>
      <c r="B11" s="70" t="s">
        <v>92</v>
      </c>
    </row>
    <row r="12" spans="1:2" s="6" customFormat="1" ht="12.75" customHeight="1">
      <c r="A12" s="68" t="s">
        <v>25</v>
      </c>
      <c r="B12" s="70">
        <v>1094</v>
      </c>
    </row>
    <row r="13" spans="1:2" s="6" customFormat="1" ht="12.75" customHeight="1">
      <c r="A13" s="7" t="s">
        <v>23</v>
      </c>
      <c r="B13" s="8">
        <v>5</v>
      </c>
    </row>
    <row r="14" spans="1:2" s="6" customFormat="1" ht="12.75" customHeight="1">
      <c r="A14" s="7" t="s">
        <v>24</v>
      </c>
      <c r="B14" s="8">
        <v>0</v>
      </c>
    </row>
    <row r="15" spans="1:2" s="6" customFormat="1" ht="12.75" customHeight="1" hidden="1">
      <c r="A15" s="9" t="s">
        <v>25</v>
      </c>
      <c r="B15" s="8">
        <v>1094</v>
      </c>
    </row>
    <row r="16" spans="1:2" s="6" customFormat="1" ht="12.75" customHeight="1" hidden="1">
      <c r="A16" s="9" t="s">
        <v>26</v>
      </c>
      <c r="B16" s="8">
        <v>875</v>
      </c>
    </row>
    <row r="17" spans="1:2" s="6" customFormat="1" ht="12.75" customHeight="1" hidden="1">
      <c r="A17" s="9" t="s">
        <v>27</v>
      </c>
      <c r="B17" s="10">
        <v>1890</v>
      </c>
    </row>
    <row r="18" spans="1:2" s="6" customFormat="1" ht="12.75" customHeight="1">
      <c r="A18" s="7" t="s">
        <v>13</v>
      </c>
      <c r="B18" s="10">
        <f>B19+B20</f>
        <v>3597</v>
      </c>
    </row>
    <row r="19" spans="1:2" s="6" customFormat="1" ht="12.75" customHeight="1">
      <c r="A19" s="7" t="s">
        <v>28</v>
      </c>
      <c r="B19" s="8">
        <v>1037</v>
      </c>
    </row>
    <row r="20" spans="1:2" s="6" customFormat="1" ht="12.75" customHeight="1">
      <c r="A20" s="7" t="s">
        <v>29</v>
      </c>
      <c r="B20" s="8">
        <v>2560</v>
      </c>
    </row>
    <row r="21" spans="1:2" s="6" customFormat="1" ht="12.75" customHeight="1" hidden="1">
      <c r="A21" s="9" t="s">
        <v>30</v>
      </c>
      <c r="B21" s="8">
        <v>308</v>
      </c>
    </row>
    <row r="22" spans="1:2" s="6" customFormat="1" ht="12.75" customHeight="1">
      <c r="A22" s="7" t="s">
        <v>31</v>
      </c>
      <c r="B22" s="8">
        <v>79</v>
      </c>
    </row>
    <row r="23" spans="1:2" s="6" customFormat="1" ht="12.75" customHeight="1">
      <c r="A23" s="11" t="s">
        <v>32</v>
      </c>
      <c r="B23" s="8">
        <v>172</v>
      </c>
    </row>
    <row r="24" spans="1:2" s="6" customFormat="1" ht="12.75" customHeight="1">
      <c r="A24" s="11" t="s">
        <v>15</v>
      </c>
      <c r="B24" s="8">
        <f>SUM(B25:B27)</f>
        <v>26</v>
      </c>
    </row>
    <row r="25" spans="1:2" s="6" customFormat="1" ht="12.75" customHeight="1" hidden="1">
      <c r="A25" s="9" t="s">
        <v>33</v>
      </c>
      <c r="B25" s="8">
        <v>18</v>
      </c>
    </row>
    <row r="26" spans="1:2" s="12" customFormat="1" ht="12.75" customHeight="1" hidden="1">
      <c r="A26" s="9" t="s">
        <v>34</v>
      </c>
      <c r="B26" s="8">
        <v>2</v>
      </c>
    </row>
    <row r="27" spans="1:2" s="12" customFormat="1" ht="12.75" customHeight="1" hidden="1">
      <c r="A27" s="9" t="s">
        <v>35</v>
      </c>
      <c r="B27" s="8">
        <v>6</v>
      </c>
    </row>
    <row r="28" spans="1:2" s="12" customFormat="1" ht="12.75" customHeight="1" hidden="1">
      <c r="A28" s="9" t="s">
        <v>36</v>
      </c>
      <c r="B28" s="8">
        <v>1360</v>
      </c>
    </row>
    <row r="29" spans="1:2" s="12" customFormat="1" ht="12.75" customHeight="1" hidden="1">
      <c r="A29" s="9" t="s">
        <v>37</v>
      </c>
      <c r="B29" s="8"/>
    </row>
    <row r="30" spans="1:2" s="12" customFormat="1" ht="12.75" customHeight="1" hidden="1">
      <c r="A30" s="9" t="s">
        <v>38</v>
      </c>
      <c r="B30" s="8"/>
    </row>
    <row r="31" spans="1:2" s="12" customFormat="1" ht="12.75" customHeight="1" hidden="1">
      <c r="A31" s="9" t="s">
        <v>39</v>
      </c>
      <c r="B31" s="8"/>
    </row>
    <row r="32" spans="1:2" s="12" customFormat="1" ht="23.25" customHeight="1">
      <c r="A32" s="7" t="s">
        <v>40</v>
      </c>
      <c r="B32" s="8" t="s">
        <v>41</v>
      </c>
    </row>
    <row r="33" spans="1:2" s="15" customFormat="1" ht="12.75" customHeight="1">
      <c r="A33" s="13" t="s">
        <v>45</v>
      </c>
      <c r="B33" s="14" t="s">
        <v>17</v>
      </c>
    </row>
    <row r="34" spans="1:2" s="18" customFormat="1" ht="12.75" customHeight="1">
      <c r="A34" s="16" t="s">
        <v>5</v>
      </c>
      <c r="B34" s="17">
        <v>8966</v>
      </c>
    </row>
    <row r="35" spans="1:2" s="21" customFormat="1" ht="12.75" customHeight="1">
      <c r="A35" s="19" t="s">
        <v>6</v>
      </c>
      <c r="B35" s="20">
        <v>424447</v>
      </c>
    </row>
    <row r="36" spans="1:2" s="21" customFormat="1" ht="12.75" customHeight="1" hidden="1">
      <c r="A36" s="22" t="s">
        <v>56</v>
      </c>
      <c r="B36" s="20">
        <v>417984</v>
      </c>
    </row>
    <row r="37" spans="1:2" s="21" customFormat="1" ht="12.75" customHeight="1" hidden="1">
      <c r="A37" s="19" t="s">
        <v>52</v>
      </c>
      <c r="B37" s="24">
        <v>2875.16</v>
      </c>
    </row>
    <row r="38" spans="1:2" s="21" customFormat="1" ht="12.75" customHeight="1" hidden="1">
      <c r="A38" s="22" t="s">
        <v>57</v>
      </c>
      <c r="B38" s="24">
        <v>2875.16</v>
      </c>
    </row>
    <row r="39" spans="1:2" s="21" customFormat="1" ht="12.75" customHeight="1" hidden="1">
      <c r="A39" s="26" t="s">
        <v>55</v>
      </c>
      <c r="B39" s="24"/>
    </row>
    <row r="40" spans="1:2" s="21" customFormat="1" ht="12" customHeight="1" hidden="1">
      <c r="A40" s="22" t="s">
        <v>58</v>
      </c>
      <c r="B40" s="24"/>
    </row>
    <row r="41" spans="1:2" s="21" customFormat="1" ht="12.75" customHeight="1">
      <c r="A41" s="19" t="s">
        <v>47</v>
      </c>
      <c r="B41" s="23">
        <f>B36+B38+B40+0.3</f>
        <v>420859.45999999996</v>
      </c>
    </row>
    <row r="42" spans="1:2" s="21" customFormat="1" ht="12.75" customHeight="1">
      <c r="A42" s="27" t="s">
        <v>53</v>
      </c>
      <c r="B42" s="23">
        <f>B34+B35+B37-B36-B38+B39-B40</f>
        <v>15428.999999999975</v>
      </c>
    </row>
    <row r="43" spans="1:2" s="21" customFormat="1" ht="12.75" customHeight="1">
      <c r="A43" s="28"/>
      <c r="B43" s="1"/>
    </row>
    <row r="44" spans="1:2" s="30" customFormat="1" ht="13.5" customHeight="1">
      <c r="A44" s="29" t="s">
        <v>46</v>
      </c>
      <c r="B44" s="29" t="s">
        <v>17</v>
      </c>
    </row>
    <row r="45" spans="1:2" s="30" customFormat="1" ht="13.5" customHeight="1">
      <c r="A45" s="25" t="s">
        <v>68</v>
      </c>
      <c r="B45" s="1">
        <v>102054</v>
      </c>
    </row>
    <row r="46" spans="1:2" s="30" customFormat="1" ht="13.5" customHeight="1">
      <c r="A46" s="31" t="s">
        <v>59</v>
      </c>
      <c r="B46" s="32">
        <v>46953</v>
      </c>
    </row>
    <row r="47" spans="1:2" s="30" customFormat="1" ht="13.5" customHeight="1">
      <c r="A47" s="31" t="s">
        <v>60</v>
      </c>
      <c r="B47" s="34">
        <v>6981</v>
      </c>
    </row>
    <row r="48" spans="1:2" s="30" customFormat="1" ht="13.5" customHeight="1">
      <c r="A48" s="31" t="s">
        <v>61</v>
      </c>
      <c r="B48" s="32">
        <v>1302</v>
      </c>
    </row>
    <row r="49" spans="1:2" s="30" customFormat="1" ht="13.5" customHeight="1">
      <c r="A49" s="31" t="s">
        <v>62</v>
      </c>
      <c r="B49" s="32">
        <v>8192</v>
      </c>
    </row>
    <row r="50" spans="1:2" s="30" customFormat="1" ht="13.5" customHeight="1">
      <c r="A50" s="31" t="s">
        <v>63</v>
      </c>
      <c r="B50" s="32">
        <v>6878</v>
      </c>
    </row>
    <row r="51" spans="1:2" s="35" customFormat="1" ht="13.5" customHeight="1">
      <c r="A51" s="31" t="s">
        <v>64</v>
      </c>
      <c r="B51" s="32">
        <v>26809</v>
      </c>
    </row>
    <row r="52" spans="1:2" s="35" customFormat="1" ht="13.5" customHeight="1">
      <c r="A52" s="31" t="s">
        <v>83</v>
      </c>
      <c r="B52" s="33">
        <v>2141</v>
      </c>
    </row>
    <row r="53" spans="1:2" s="35" customFormat="1" ht="13.5" customHeight="1">
      <c r="A53" s="31" t="s">
        <v>82</v>
      </c>
      <c r="B53" s="33">
        <v>2798</v>
      </c>
    </row>
    <row r="54" spans="1:2" s="37" customFormat="1" ht="12.75" customHeight="1">
      <c r="A54" s="38" t="s">
        <v>14</v>
      </c>
      <c r="B54" s="39">
        <v>86283</v>
      </c>
    </row>
    <row r="55" spans="1:2" s="37" customFormat="1" ht="12.75" customHeight="1">
      <c r="A55" s="31" t="s">
        <v>65</v>
      </c>
      <c r="B55" s="34">
        <v>8770</v>
      </c>
    </row>
    <row r="56" spans="1:2" s="18" customFormat="1" ht="12.75" customHeight="1">
      <c r="A56" s="31" t="s">
        <v>66</v>
      </c>
      <c r="B56" s="34">
        <v>49558</v>
      </c>
    </row>
    <row r="57" spans="1:2" s="54" customFormat="1" ht="12.75" customHeight="1">
      <c r="A57" s="40" t="s">
        <v>87</v>
      </c>
      <c r="B57" s="34">
        <f>1015.78/1.18</f>
        <v>860.8305084745763</v>
      </c>
    </row>
    <row r="58" spans="1:2" s="54" customFormat="1" ht="24">
      <c r="A58" s="40" t="s">
        <v>86</v>
      </c>
      <c r="B58" s="63">
        <f>(279.98*2)/1.18+679.66/1.18</f>
        <v>1050.5254237288136</v>
      </c>
    </row>
    <row r="59" spans="1:2" s="54" customFormat="1" ht="12.75" customHeight="1">
      <c r="A59" s="40" t="s">
        <v>10</v>
      </c>
      <c r="B59" s="63">
        <f>157.93/1.18</f>
        <v>133.83898305084747</v>
      </c>
    </row>
    <row r="60" spans="1:2" s="54" customFormat="1" ht="12.75" customHeight="1">
      <c r="A60" s="40" t="s">
        <v>48</v>
      </c>
      <c r="B60" s="63">
        <f>(10463.34)/1.18</f>
        <v>8867.237288135593</v>
      </c>
    </row>
    <row r="61" spans="1:91" s="56" customFormat="1" ht="12.75" customHeight="1">
      <c r="A61" s="40" t="s">
        <v>9</v>
      </c>
      <c r="B61" s="63">
        <f>2139.185/1.18+980.01/1.18+368.05/1.18</f>
        <v>2955.292372881356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</row>
    <row r="62" spans="1:91" s="56" customFormat="1" ht="12.75" customHeight="1">
      <c r="A62" s="40" t="s">
        <v>85</v>
      </c>
      <c r="B62" s="34">
        <f>28409.08/1.18</f>
        <v>24075.49152542373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</row>
    <row r="63" spans="1:91" s="56" customFormat="1" ht="12.75" customHeight="1">
      <c r="A63" s="40" t="s">
        <v>50</v>
      </c>
      <c r="B63" s="34">
        <f>1211+1839.16/1.18</f>
        <v>2769.6101694915255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</row>
    <row r="64" spans="1:91" s="58" customFormat="1" ht="12.75" customHeight="1">
      <c r="A64" s="40" t="s">
        <v>49</v>
      </c>
      <c r="B64" s="63">
        <f>1336.74/1.18</f>
        <v>1132.8305084745764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</row>
    <row r="65" spans="1:91" s="58" customFormat="1" ht="12.75" customHeight="1">
      <c r="A65" s="59" t="s">
        <v>69</v>
      </c>
      <c r="B65" s="34">
        <f>2659.85/1.18+6440.87/1.18</f>
        <v>7712.474576271186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</row>
    <row r="66" spans="1:2" s="18" customFormat="1" ht="12.75" customHeight="1">
      <c r="A66" s="31" t="s">
        <v>67</v>
      </c>
      <c r="B66" s="34">
        <v>20431</v>
      </c>
    </row>
    <row r="67" spans="1:2" s="18" customFormat="1" ht="12.75" customHeight="1">
      <c r="A67" s="31" t="s">
        <v>70</v>
      </c>
      <c r="B67" s="32">
        <f>B6*0.179*12</f>
        <v>7524.658799999999</v>
      </c>
    </row>
    <row r="68" spans="1:2" s="18" customFormat="1" ht="12.75" customHeight="1">
      <c r="A68" s="36" t="s">
        <v>80</v>
      </c>
      <c r="B68" s="39">
        <f>SUM(B69:B70)</f>
        <v>15802.584745762713</v>
      </c>
    </row>
    <row r="69" spans="1:2" s="18" customFormat="1" ht="12.75" customHeight="1">
      <c r="A69" s="40" t="s">
        <v>11</v>
      </c>
      <c r="B69" s="64">
        <f>4442.81/1.18*2</f>
        <v>7530.186440677967</v>
      </c>
    </row>
    <row r="70" spans="1:2" s="18" customFormat="1" ht="12.75" customHeight="1">
      <c r="A70" s="40" t="s">
        <v>84</v>
      </c>
      <c r="B70" s="64">
        <f>(7792.57+984.43)/1.18+984.43/1.18</f>
        <v>8272.398305084746</v>
      </c>
    </row>
    <row r="71" spans="1:2" s="18" customFormat="1" ht="12.75" customHeight="1">
      <c r="A71" s="42" t="s">
        <v>71</v>
      </c>
      <c r="B71" s="33">
        <f>2227890/181008.8*B6</f>
        <v>43116.80680165826</v>
      </c>
    </row>
    <row r="72" spans="1:2" s="18" customFormat="1" ht="12.75" customHeight="1">
      <c r="A72" s="42" t="s">
        <v>72</v>
      </c>
      <c r="B72" s="39">
        <v>2374.4</v>
      </c>
    </row>
    <row r="73" spans="1:2" s="18" customFormat="1" ht="12.75" customHeight="1">
      <c r="A73" s="42" t="s">
        <v>73</v>
      </c>
      <c r="B73" s="39">
        <v>9280.3</v>
      </c>
    </row>
    <row r="74" spans="1:2" s="18" customFormat="1" ht="12.75" customHeight="1">
      <c r="A74" s="42" t="s">
        <v>74</v>
      </c>
      <c r="B74" s="39">
        <v>29459.3</v>
      </c>
    </row>
    <row r="75" spans="1:2" s="18" customFormat="1" ht="12.75" customHeight="1">
      <c r="A75" s="42" t="s">
        <v>7</v>
      </c>
      <c r="B75" s="39">
        <v>288370.4</v>
      </c>
    </row>
    <row r="76" spans="1:2" s="18" customFormat="1" ht="12.75" customHeight="1">
      <c r="A76" s="41" t="s">
        <v>75</v>
      </c>
      <c r="B76" s="33">
        <f>577550/181008.8*B6+0.4</f>
        <v>11177.842229328076</v>
      </c>
    </row>
    <row r="77" spans="1:2" s="18" customFormat="1" ht="12.75" customHeight="1">
      <c r="A77" s="42" t="s">
        <v>8</v>
      </c>
      <c r="B77" s="39">
        <f>B75+B76</f>
        <v>299548.2422293281</v>
      </c>
    </row>
    <row r="78" spans="1:2" s="18" customFormat="1" ht="12.75" customHeight="1">
      <c r="A78" s="41" t="s">
        <v>76</v>
      </c>
      <c r="B78" s="33">
        <f>B77*0.18</f>
        <v>53918.68360127905</v>
      </c>
    </row>
    <row r="79" spans="1:2" s="18" customFormat="1" ht="12.75" customHeight="1">
      <c r="A79" s="42" t="s">
        <v>77</v>
      </c>
      <c r="B79" s="39">
        <f>B77+B78</f>
        <v>353466.9258306071</v>
      </c>
    </row>
    <row r="80" spans="1:2" s="18" customFormat="1" ht="12.75" customHeight="1">
      <c r="A80" s="41" t="s">
        <v>78</v>
      </c>
      <c r="B80" s="34">
        <v>-51677</v>
      </c>
    </row>
    <row r="81" spans="1:2" s="18" customFormat="1" ht="12.75" customHeight="1">
      <c r="A81" s="41" t="s">
        <v>54</v>
      </c>
      <c r="B81" s="32">
        <f>B41-B79+B80</f>
        <v>15715.534169392835</v>
      </c>
    </row>
    <row r="82" spans="1:2" s="18" customFormat="1" ht="12.75" customHeight="1">
      <c r="A82" s="45" t="s">
        <v>88</v>
      </c>
      <c r="B82" s="44"/>
    </row>
    <row r="83" spans="1:2" s="18" customFormat="1" ht="12.75" customHeight="1">
      <c r="A83" s="43"/>
      <c r="B83" s="44"/>
    </row>
    <row r="84" ht="12">
      <c r="A84" s="46" t="s">
        <v>0</v>
      </c>
    </row>
    <row r="85" spans="1:2" ht="12">
      <c r="A85" s="47" t="s">
        <v>1</v>
      </c>
      <c r="B85" s="65" t="s">
        <v>2</v>
      </c>
    </row>
    <row r="86" spans="1:2" ht="12">
      <c r="A86" s="48" t="s">
        <v>42</v>
      </c>
      <c r="B86" s="66"/>
    </row>
    <row r="87" spans="1:2" ht="12">
      <c r="A87" s="47" t="s">
        <v>3</v>
      </c>
      <c r="B87" s="65" t="s">
        <v>4</v>
      </c>
    </row>
    <row r="88" spans="1:2" ht="12">
      <c r="A88" s="48" t="s">
        <v>79</v>
      </c>
      <c r="B88" s="65"/>
    </row>
    <row r="89" ht="12">
      <c r="A89" s="47" t="s">
        <v>43</v>
      </c>
    </row>
    <row r="90" spans="1:2" s="50" customFormat="1" ht="12">
      <c r="A90" s="49"/>
      <c r="B90" s="67"/>
    </row>
    <row r="91" spans="1:2" s="50" customFormat="1" ht="12">
      <c r="A91" s="51"/>
      <c r="B91" s="67"/>
    </row>
    <row r="92" spans="1:2" s="50" customFormat="1" ht="12">
      <c r="A92" s="49"/>
      <c r="B92" s="67"/>
    </row>
    <row r="94" ht="12">
      <c r="A94" s="53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2011-04-27T05:16:44Z</dcterms:modified>
  <cp:category/>
  <cp:version/>
  <cp:contentType/>
  <cp:contentStatus/>
</cp:coreProperties>
</file>