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лист)'!$A$1:$CE$91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<sst xmlns="http://schemas.openxmlformats.org/spreadsheetml/2006/main" count="94" uniqueCount="94">
  <si>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</si>
  <si>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</si>
  <si>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</si>
  <si>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</si>
  <si>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</si>
  <si>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</si>
  <si>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</si>
  <si>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</si>
  <si>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</si>
  <si>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</si>
  <si>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Замена, установка радиаторов</t>
  </si>
  <si>
    <t>Общестроительные работы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</si>
  <si>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</si>
  <si>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</si>
  <si>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</si>
  <si>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</si>
  <si>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</si>
  <si>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109600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</si>
  <si>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</si>
  <si>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</si>
  <si>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</si>
  <si>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</si>
  <si>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</si>
  <si>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</si>
  <si>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</si>
  <si>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</si>
  <si>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</si>
  <si>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</si>
  <si>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</si>
  <si>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</si>
  <si>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</si>
  <si>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</si>
  <si>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</si>
  <si>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</si>
  <si>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</si>
  <si>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</si>
  <si>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</si>
  <si>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</si>
  <si>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</si>
  <si>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</si>
  <si>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</si>
  <si>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</si>
  <si>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</si>
  <si>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Бр.Кадомцевых, 4</t>
  </si>
  <si>
    <t>Статьи доходов</t>
  </si>
  <si>
    <t>Статьи расходов</t>
  </si>
  <si>
    <t>Поступление</t>
  </si>
  <si>
    <t>Ремонт лестничных клеток</t>
  </si>
  <si>
    <t>Очистка кровли, козырьков от снега и наледи</t>
  </si>
  <si>
    <t>ОТЧЕТ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</si>
  <si>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</si>
  <si>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</si>
  <si>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</si>
  <si>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</si>
  <si>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</si>
  <si>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</si>
  <si>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</si>
  <si>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</si>
  <si>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</si>
  <si>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</si>
  <si>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</si>
  <si>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</si>
  <si>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</si>
  <si>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</si>
  <si>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</si>
  <si>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</si>
  <si>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</si>
  <si>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</si>
  <si>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</si>
  <si>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</si>
  <si>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</si>
  <si>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</si>
  <si>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</si>
  <si>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</si>
  <si>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</si>
  <si>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</si>
  <si>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</si>
  <si>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</si>
  <si>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</si>
  <si>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</si>
  <si>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</si>
  <si>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</si>
  <si>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</si>
  <si>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</si>
  <si>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</si>
  <si>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</si>
  <si>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</si>
  <si>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</si>
  <si>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</si>
  <si>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</si>
  <si>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</si>
  <si>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Вид кровли</t>
  </si>
  <si>
    <t>шиферная</t>
  </si>
  <si>
    <t>панельный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</si>
</sst>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3"/>
  <sheetViews>
    <sheetView tabSelected="1" zoomScale="85" zoomScaleNormal="85" zoomScaleSheetLayoutView="100" workbookViewId="0" topLeftCell="A3">
      <selection activeCell="A9" sqref="A9"/>
    </sheetView>
  </sheetViews>
  <sheetFormatPr defaultColWidth="9.140625" defaultRowHeight="12.75"/>
  <cols>
    <col min="1" max="1" width="88.421875" style="54" customWidth="1"/>
    <col min="2" max="2" width="18.28125" style="70" customWidth="1"/>
    <col min="3" max="16384" width="9.140625" style="2" customWidth="1"/>
  </cols>
  <sheetData>
    <row r="1" spans="1:2" ht="12">
      <c r="A1" s="71" t="s">
        <v>49</v>
      </c>
      <c r="B1" s="71"/>
    </row>
    <row r="2" spans="1:2" s="3" customFormat="1" ht="12">
      <c r="A2" s="71" t="s">
        <v>81</v>
      </c>
      <c r="B2" s="71"/>
    </row>
    <row r="3" spans="1:2" s="3" customFormat="1" ht="12">
      <c r="A3" s="71" t="s">
        <v>18</v>
      </c>
      <c r="B3" s="71"/>
    </row>
    <row r="4" spans="1:2" s="6" customFormat="1" ht="12.75" customHeight="1">
      <c r="A4" s="4" t="s">
        <v>13</v>
      </c>
      <c r="B4" s="5" t="s">
        <v>43</v>
      </c>
    </row>
    <row r="5" spans="1:2" s="6" customFormat="1" ht="12.75" customHeight="1">
      <c r="A5" s="7" t="s">
        <v>20</v>
      </c>
      <c r="B5" s="8">
        <v>1966</v>
      </c>
    </row>
    <row r="6" spans="1:2" s="6" customFormat="1" ht="12.75" customHeight="1">
      <c r="A6" s="7" t="s">
        <v>21</v>
      </c>
      <c r="B6" s="8">
        <v>3074.2</v>
      </c>
    </row>
    <row r="7" spans="1:2" s="6" customFormat="1" ht="12.75" customHeight="1">
      <c r="A7" s="11" t="s">
        <v>90</v>
      </c>
      <c r="B7" s="8" t="s">
        <v>93</v>
      </c>
    </row>
    <row r="8" spans="1:2" s="6" customFormat="1" ht="12.75" customHeight="1">
      <c r="A8" s="11" t="s">
        <v>91</v>
      </c>
      <c r="B8" s="8" t="s">
        <v>92</v>
      </c>
    </row>
    <row r="9" spans="1:2" s="6" customFormat="1" ht="12.75" customHeight="1">
      <c r="A9" s="11" t="s">
        <v>24</v>
      </c>
      <c r="B9" s="8">
        <v>1139</v>
      </c>
    </row>
    <row r="10" spans="1:2" s="6" customFormat="1" ht="12.75" customHeight="1">
      <c r="A10" s="7" t="s">
        <v>22</v>
      </c>
      <c r="B10" s="8">
        <v>5</v>
      </c>
    </row>
    <row r="11" spans="1:2" s="6" customFormat="1" ht="15" customHeight="1">
      <c r="A11" s="7" t="s">
        <v>23</v>
      </c>
      <c r="B11" s="8">
        <v>0</v>
      </c>
    </row>
    <row r="12" spans="1:2" s="6" customFormat="1" ht="12.75" customHeight="1" hidden="1">
      <c r="A12" s="9" t="s">
        <v>25</v>
      </c>
      <c r="B12" s="8">
        <v>438</v>
      </c>
    </row>
    <row r="13" spans="1:2" s="6" customFormat="1" ht="12.75" customHeight="1" hidden="1">
      <c r="A13" s="9" t="s">
        <v>26</v>
      </c>
      <c r="B13" s="10">
        <v>2463</v>
      </c>
    </row>
    <row r="14" spans="1:2" s="6" customFormat="1" ht="12.75" customHeight="1">
      <c r="A14" s="7" t="s">
        <v>14</v>
      </c>
      <c r="B14" s="10">
        <f>B15+B16</f>
        <v>4261</v>
      </c>
    </row>
    <row r="15" spans="1:2" s="6" customFormat="1" ht="12.75" customHeight="1">
      <c r="A15" s="7" t="s">
        <v>27</v>
      </c>
      <c r="B15" s="8">
        <v>1564</v>
      </c>
    </row>
    <row r="16" spans="1:2" s="6" customFormat="1" ht="12.75" customHeight="1">
      <c r="A16" s="7" t="s">
        <v>28</v>
      </c>
      <c r="B16" s="8">
        <v>2697</v>
      </c>
    </row>
    <row r="17" spans="1:2" s="6" customFormat="1" ht="12.75" customHeight="1" hidden="1">
      <c r="A17" s="9" t="s">
        <v>29</v>
      </c>
      <c r="B17" s="8">
        <v>308</v>
      </c>
    </row>
    <row r="18" spans="1:2" s="6" customFormat="1" ht="12.75" customHeight="1">
      <c r="A18" s="7" t="s">
        <v>30</v>
      </c>
      <c r="B18" s="8">
        <v>69</v>
      </c>
    </row>
    <row r="19" spans="1:2" s="6" customFormat="1" ht="12.75" customHeight="1">
      <c r="A19" s="11" t="s">
        <v>31</v>
      </c>
      <c r="B19" s="8">
        <v>138</v>
      </c>
    </row>
    <row r="20" spans="1:2" s="6" customFormat="1" ht="12.75" customHeight="1">
      <c r="A20" s="11" t="s">
        <v>16</v>
      </c>
      <c r="B20" s="8">
        <f>SUM(B21:B23)</f>
        <v>28</v>
      </c>
    </row>
    <row r="21" spans="1:2" s="6" customFormat="1" ht="12.75" customHeight="1" hidden="1">
      <c r="A21" s="9" t="s">
        <v>32</v>
      </c>
      <c r="B21" s="8">
        <v>21</v>
      </c>
    </row>
    <row r="22" spans="1:2" s="12" customFormat="1" ht="12.75" customHeight="1" hidden="1">
      <c r="A22" s="9" t="s">
        <v>33</v>
      </c>
      <c r="B22" s="8"/>
    </row>
    <row r="23" spans="1:2" s="12" customFormat="1" ht="12.75" customHeight="1" hidden="1">
      <c r="A23" s="9" t="s">
        <v>34</v>
      </c>
      <c r="B23" s="8">
        <v>7</v>
      </c>
    </row>
    <row r="24" spans="1:2" s="12" customFormat="1" ht="12.75" customHeight="1" hidden="1">
      <c r="A24" s="9" t="s">
        <v>35</v>
      </c>
      <c r="B24" s="8">
        <v>1360</v>
      </c>
    </row>
    <row r="25" spans="1:2" s="12" customFormat="1" ht="12.75" customHeight="1" hidden="1">
      <c r="A25" s="9" t="s">
        <v>36</v>
      </c>
      <c r="B25" s="8"/>
    </row>
    <row r="26" spans="1:2" s="12" customFormat="1" ht="12.75" customHeight="1" hidden="1">
      <c r="A26" s="9" t="s">
        <v>37</v>
      </c>
      <c r="B26" s="8"/>
    </row>
    <row r="27" spans="1:2" s="12" customFormat="1" ht="12.75" customHeight="1" hidden="1">
      <c r="A27" s="9" t="s">
        <v>38</v>
      </c>
      <c r="B27" s="8"/>
    </row>
    <row r="28" spans="1:2" s="12" customFormat="1" ht="23.25" customHeight="1">
      <c r="A28" s="7" t="s">
        <v>39</v>
      </c>
      <c r="B28" s="8" t="s">
        <v>40</v>
      </c>
    </row>
    <row r="29" spans="1:2" s="15" customFormat="1" ht="12.75" customHeight="1">
      <c r="A29" s="13" t="s">
        <v>44</v>
      </c>
      <c r="B29" s="14" t="s">
        <v>89</v>
      </c>
    </row>
    <row r="30" spans="1:2" s="18" customFormat="1" ht="12.75" customHeight="1">
      <c r="A30" s="16" t="s">
        <v>5</v>
      </c>
      <c r="B30" s="17">
        <v>6212</v>
      </c>
    </row>
    <row r="31" spans="1:2" s="21" customFormat="1" ht="12.75" customHeight="1">
      <c r="A31" s="19" t="s">
        <v>6</v>
      </c>
      <c r="B31" s="20">
        <v>372098.4</v>
      </c>
    </row>
    <row r="32" spans="1:2" s="21" customFormat="1" ht="12.75" customHeight="1" hidden="1">
      <c r="A32" s="22" t="s">
        <v>55</v>
      </c>
      <c r="B32" s="20">
        <f>372990</f>
        <v>372990</v>
      </c>
    </row>
    <row r="33" spans="1:2" s="21" customFormat="1" ht="12.75" customHeight="1">
      <c r="A33" s="19" t="s">
        <v>51</v>
      </c>
      <c r="B33" s="23">
        <v>26877</v>
      </c>
    </row>
    <row r="34" spans="1:2" s="21" customFormat="1" ht="12.75" customHeight="1" hidden="1">
      <c r="A34" s="22" t="s">
        <v>56</v>
      </c>
      <c r="B34" s="23">
        <f>26877.36</f>
        <v>26877.36</v>
      </c>
    </row>
    <row r="35" spans="1:2" s="21" customFormat="1" ht="12.75" customHeight="1">
      <c r="A35" s="25" t="s">
        <v>54</v>
      </c>
      <c r="B35" s="23">
        <f>5047</f>
        <v>5047</v>
      </c>
    </row>
    <row r="36" spans="1:2" s="21" customFormat="1" ht="12" customHeight="1" hidden="1">
      <c r="A36" s="22" t="s">
        <v>57</v>
      </c>
      <c r="B36" s="23">
        <f>B35</f>
        <v>5047</v>
      </c>
    </row>
    <row r="37" spans="1:2" s="21" customFormat="1" ht="12.75" customHeight="1">
      <c r="A37" s="19" t="s">
        <v>46</v>
      </c>
      <c r="B37" s="23">
        <f>B32+B34+B36</f>
        <v>404914.36</v>
      </c>
    </row>
    <row r="38" spans="1:2" s="21" customFormat="1" ht="12.75" customHeight="1">
      <c r="A38" s="26" t="s">
        <v>52</v>
      </c>
      <c r="B38" s="23">
        <f>B30+B31+B33-B32-B34+B35-B36</f>
        <v>5320.040000000023</v>
      </c>
    </row>
    <row r="39" spans="1:2" s="21" customFormat="1" ht="12.75" customHeight="1">
      <c r="A39" s="27"/>
      <c r="B39" s="1"/>
    </row>
    <row r="40" spans="1:2" s="29" customFormat="1" ht="13.5" customHeight="1">
      <c r="A40" s="28" t="s">
        <v>45</v>
      </c>
      <c r="B40" s="28" t="s">
        <v>19</v>
      </c>
    </row>
    <row r="41" spans="1:2" s="29" customFormat="1" ht="13.5" customHeight="1">
      <c r="A41" s="24" t="s">
        <v>66</v>
      </c>
      <c r="B41" s="1">
        <f>B42+B43+B44+B45+B46+B47+B48</f>
        <v>105629.03432650128</v>
      </c>
    </row>
    <row r="42" spans="1:2" s="29" customFormat="1" ht="13.5" customHeight="1">
      <c r="A42" s="30" t="s">
        <v>58</v>
      </c>
      <c r="B42" s="31">
        <v>58331</v>
      </c>
    </row>
    <row r="43" spans="1:2" s="29" customFormat="1" ht="13.5" customHeight="1">
      <c r="A43" s="30" t="s">
        <v>59</v>
      </c>
      <c r="B43" s="33">
        <f>427972/63577.7*B15-1555</f>
        <v>8973.034326501274</v>
      </c>
    </row>
    <row r="44" spans="1:2" s="29" customFormat="1" ht="13.5" customHeight="1">
      <c r="A44" s="30" t="s">
        <v>60</v>
      </c>
      <c r="B44" s="31">
        <v>8026</v>
      </c>
    </row>
    <row r="45" spans="1:2" s="29" customFormat="1" ht="13.5" customHeight="1">
      <c r="A45" s="30" t="s">
        <v>61</v>
      </c>
      <c r="B45" s="31">
        <v>5519</v>
      </c>
    </row>
    <row r="46" spans="1:2" s="34" customFormat="1" ht="13.5" customHeight="1">
      <c r="A46" s="30" t="s">
        <v>62</v>
      </c>
      <c r="B46" s="31">
        <v>21509</v>
      </c>
    </row>
    <row r="47" spans="1:2" s="34" customFormat="1" ht="13.5" customHeight="1">
      <c r="A47" s="30" t="s">
        <v>84</v>
      </c>
      <c r="B47" s="32">
        <v>1870</v>
      </c>
    </row>
    <row r="48" spans="1:2" s="34" customFormat="1" ht="13.5" customHeight="1">
      <c r="A48" s="30" t="s">
        <v>83</v>
      </c>
      <c r="B48" s="32">
        <v>1401</v>
      </c>
    </row>
    <row r="49" spans="1:2" s="37" customFormat="1" ht="12.75" customHeight="1">
      <c r="A49" s="39" t="s">
        <v>50</v>
      </c>
      <c r="B49" s="36">
        <f>SUM(B50:B50)</f>
        <v>117938.4406779661</v>
      </c>
    </row>
    <row r="50" spans="1:2" s="37" customFormat="1" ht="12.75" customHeight="1">
      <c r="A50" s="38" t="s">
        <v>47</v>
      </c>
      <c r="B50" s="32">
        <f>139167.36/1.18</f>
        <v>117938.4406779661</v>
      </c>
    </row>
    <row r="51" spans="1:2" s="37" customFormat="1" ht="12.75" customHeight="1">
      <c r="A51" s="39" t="s">
        <v>15</v>
      </c>
      <c r="B51" s="40">
        <v>84652</v>
      </c>
    </row>
    <row r="52" spans="1:2" s="37" customFormat="1" ht="12.75" customHeight="1">
      <c r="A52" s="30" t="s">
        <v>63</v>
      </c>
      <c r="B52" s="33">
        <v>6243</v>
      </c>
    </row>
    <row r="53" spans="1:2" s="18" customFormat="1" ht="12.75" customHeight="1">
      <c r="A53" s="30" t="s">
        <v>64</v>
      </c>
      <c r="B53" s="33">
        <v>62947</v>
      </c>
    </row>
    <row r="54" spans="1:2" s="56" customFormat="1" ht="12.75" customHeight="1">
      <c r="A54" s="41" t="s">
        <v>88</v>
      </c>
      <c r="B54" s="63">
        <f>9320.4/1.18</f>
        <v>7898.64406779661</v>
      </c>
    </row>
    <row r="55" spans="1:2" s="56" customFormat="1" ht="24">
      <c r="A55" s="41" t="s">
        <v>87</v>
      </c>
      <c r="B55" s="63">
        <f>279.98/1.18+177.94/1.18</f>
        <v>388.0677966101696</v>
      </c>
    </row>
    <row r="56" spans="1:2" s="56" customFormat="1" ht="12.75" customHeight="1">
      <c r="A56" s="41" t="s">
        <v>11</v>
      </c>
      <c r="B56" s="33">
        <f>810.5</f>
        <v>810.5</v>
      </c>
    </row>
    <row r="57" spans="1:2" s="56" customFormat="1" ht="12.75" customHeight="1">
      <c r="A57" s="41" t="s">
        <v>48</v>
      </c>
      <c r="B57" s="33">
        <f>11837.41/1.18+2635</f>
        <v>12666.703389830509</v>
      </c>
    </row>
    <row r="58" spans="1:2" s="62" customFormat="1" ht="12.75" customHeight="1">
      <c r="A58" s="41" t="s">
        <v>67</v>
      </c>
      <c r="B58" s="33">
        <f>2098.09/1.18+1491.86/1.18+1491.86/1.18</f>
        <v>4306.6186440677975</v>
      </c>
    </row>
    <row r="59" spans="1:83" s="58" customFormat="1" ht="12.75" customHeight="1">
      <c r="A59" s="41" t="s">
        <v>9</v>
      </c>
      <c r="B59" s="33">
        <f>581.6/1.18+897.51/1.18+12246/1.18+16057.42/1.18</f>
        <v>25239.43220338983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</row>
    <row r="60" spans="1:83" s="58" customFormat="1" ht="12.75" customHeight="1">
      <c r="A60" s="41" t="s">
        <v>86</v>
      </c>
      <c r="B60" s="33">
        <f>1037.5/1.18</f>
        <v>879.2372881355933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</row>
    <row r="61" spans="1:83" s="60" customFormat="1" ht="12.75" customHeight="1">
      <c r="A61" s="41" t="s">
        <v>82</v>
      </c>
      <c r="B61" s="33">
        <f>(1108.02+1087.23)/1.18</f>
        <v>1860.3813559322034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</row>
    <row r="62" spans="1:83" s="60" customFormat="1" ht="12.75" customHeight="1">
      <c r="A62" s="61" t="s">
        <v>68</v>
      </c>
      <c r="B62" s="64">
        <f>4957.49/1.18</f>
        <v>4201.262711864407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</row>
    <row r="63" spans="1:83" s="60" customFormat="1" ht="12.75" customHeight="1">
      <c r="A63" s="61" t="s">
        <v>10</v>
      </c>
      <c r="B63" s="33">
        <f>5541.3/1.18</f>
        <v>4696.016949152543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</row>
    <row r="64" spans="1:2" s="18" customFormat="1" ht="12.75" customHeight="1">
      <c r="A64" s="30" t="s">
        <v>65</v>
      </c>
      <c r="B64" s="33">
        <v>8858</v>
      </c>
    </row>
    <row r="65" spans="1:2" s="18" customFormat="1" ht="12.75" customHeight="1">
      <c r="A65" s="30" t="s">
        <v>69</v>
      </c>
      <c r="B65" s="31">
        <f>B6*0.179*12</f>
        <v>6603.3816</v>
      </c>
    </row>
    <row r="66" spans="1:2" s="18" customFormat="1" ht="12.75" customHeight="1">
      <c r="A66" s="35" t="s">
        <v>80</v>
      </c>
      <c r="B66" s="40">
        <f>SUM(B67:B69)</f>
        <v>44119.70355784677</v>
      </c>
    </row>
    <row r="67" spans="1:2" s="18" customFormat="1" ht="12.75" customHeight="1">
      <c r="A67" s="41" t="s">
        <v>12</v>
      </c>
      <c r="B67" s="65">
        <f>4442.81/1.18+4442.81/1.18+15523.9/1.18+13328.43/1.18</f>
        <v>31981.313559322036</v>
      </c>
    </row>
    <row r="68" spans="1:2" s="18" customFormat="1" ht="12.75" customHeight="1">
      <c r="A68" s="41" t="s">
        <v>85</v>
      </c>
      <c r="B68" s="65">
        <f>23128/47+5427.83/1.18/44+12035.86/1.18</f>
        <v>10796.508642592533</v>
      </c>
    </row>
    <row r="69" spans="1:2" s="18" customFormat="1" ht="12.75" customHeight="1">
      <c r="A69" s="41" t="s">
        <v>70</v>
      </c>
      <c r="B69" s="65">
        <f>1583.42/1.18</f>
        <v>1341.8813559322036</v>
      </c>
    </row>
    <row r="70" spans="1:2" s="18" customFormat="1" ht="12.75" customHeight="1">
      <c r="A70" s="43" t="s">
        <v>71</v>
      </c>
      <c r="B70" s="32">
        <f>2227890/181008.8*B6</f>
        <v>37837.8257742165</v>
      </c>
    </row>
    <row r="71" spans="1:2" s="18" customFormat="1" ht="12.75" customHeight="1">
      <c r="A71" s="43" t="s">
        <v>72</v>
      </c>
      <c r="B71" s="40">
        <f>B31*0.66%/1.18</f>
        <v>2081.228338983051</v>
      </c>
    </row>
    <row r="72" spans="1:2" s="18" customFormat="1" ht="12.75" customHeight="1">
      <c r="A72" s="43" t="s">
        <v>73</v>
      </c>
      <c r="B72" s="40">
        <f>B31*2.58%/1.18</f>
        <v>8135.710779661018</v>
      </c>
    </row>
    <row r="73" spans="1:2" s="18" customFormat="1" ht="12.75" customHeight="1">
      <c r="A73" s="43" t="s">
        <v>74</v>
      </c>
      <c r="B73" s="40">
        <f>B31*8.19%/1.18</f>
        <v>25826.151661016953</v>
      </c>
    </row>
    <row r="74" spans="1:2" s="18" customFormat="1" ht="12.75" customHeight="1">
      <c r="A74" s="43" t="s">
        <v>7</v>
      </c>
      <c r="B74" s="40">
        <f>B41+B49+B71+B72+B73+B70+B51+B66</f>
        <v>426220.09511619166</v>
      </c>
    </row>
    <row r="75" spans="1:2" s="18" customFormat="1" ht="12.75" customHeight="1">
      <c r="A75" s="42" t="s">
        <v>75</v>
      </c>
      <c r="B75" s="32">
        <f>577550/181008.8*B6</f>
        <v>9808.93862618834</v>
      </c>
    </row>
    <row r="76" spans="1:2" s="18" customFormat="1" ht="12.75" customHeight="1">
      <c r="A76" s="43" t="s">
        <v>8</v>
      </c>
      <c r="B76" s="40">
        <f>B74+B75</f>
        <v>436029.03374238</v>
      </c>
    </row>
    <row r="77" spans="1:2" s="18" customFormat="1" ht="12.75" customHeight="1">
      <c r="A77" s="42" t="s">
        <v>76</v>
      </c>
      <c r="B77" s="32">
        <f>B76*0.18</f>
        <v>78485.2260736284</v>
      </c>
    </row>
    <row r="78" spans="1:2" s="18" customFormat="1" ht="12.75" customHeight="1">
      <c r="A78" s="43" t="s">
        <v>77</v>
      </c>
      <c r="B78" s="40">
        <f>B76+B77</f>
        <v>514514.2598160084</v>
      </c>
    </row>
    <row r="79" spans="1:2" s="18" customFormat="1" ht="12.75" customHeight="1">
      <c r="A79" s="42" t="s">
        <v>78</v>
      </c>
      <c r="B79" s="32">
        <v>0</v>
      </c>
    </row>
    <row r="80" spans="1:2" s="18" customFormat="1" ht="12.75" customHeight="1">
      <c r="A80" s="42" t="s">
        <v>53</v>
      </c>
      <c r="B80" s="44">
        <f>B37-B78+B79</f>
        <v>-109599.8998160084</v>
      </c>
    </row>
    <row r="81" spans="1:2" s="18" customFormat="1" ht="12.75" customHeight="1">
      <c r="A81" s="45" t="s">
        <v>17</v>
      </c>
      <c r="B81" s="66"/>
    </row>
    <row r="82" spans="1:2" s="18" customFormat="1" ht="12.75" customHeight="1">
      <c r="A82" s="46"/>
      <c r="B82" s="47"/>
    </row>
    <row r="83" spans="1:2" ht="12">
      <c r="A83" s="48" t="s">
        <v>0</v>
      </c>
      <c r="B83" s="67"/>
    </row>
    <row r="84" spans="1:2" ht="12">
      <c r="A84" s="49" t="s">
        <v>1</v>
      </c>
      <c r="B84" s="67" t="s">
        <v>2</v>
      </c>
    </row>
    <row r="85" spans="1:2" ht="12">
      <c r="A85" s="50" t="s">
        <v>41</v>
      </c>
      <c r="B85" s="68"/>
    </row>
    <row r="86" spans="1:2" ht="12">
      <c r="A86" s="49" t="s">
        <v>3</v>
      </c>
      <c r="B86" s="67" t="s">
        <v>4</v>
      </c>
    </row>
    <row r="87" spans="1:2" ht="12">
      <c r="A87" s="50" t="s">
        <v>79</v>
      </c>
      <c r="B87" s="67"/>
    </row>
    <row r="88" spans="1:2" ht="12">
      <c r="A88" s="49" t="s">
        <v>42</v>
      </c>
      <c r="B88" s="67"/>
    </row>
    <row r="89" spans="1:2" s="52" customFormat="1" ht="12">
      <c r="A89" s="51"/>
      <c r="B89" s="69"/>
    </row>
    <row r="90" spans="1:2" s="52" customFormat="1" ht="12">
      <c r="A90" s="53"/>
      <c r="B90" s="69"/>
    </row>
    <row r="91" spans="1:2" s="52" customFormat="1" ht="12">
      <c r="A91" s="51"/>
      <c r="B91" s="69"/>
    </row>
    <row r="93" ht="12">
      <c r="A93" s="55"/>
    </row>
  </sheetData>
  <sheetProtection/>
  <mergeCells count="3">
    <mergeCell ref="A1:B1"/>
    <mergeCell ref="A2:B2"/>
    <mergeCell ref="A3:B3"/>
  </mergeCells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2011-04-25T04:51:15Z</dcterms:modified>
  <cp:category/>
  <cp:version/>
  <cp:contentType/>
  <cp:contentStatus/>
</cp:coreProperties>
</file>