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лист)'!$A$1:$CP$91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<sst xmlns="http://schemas.openxmlformats.org/spreadsheetml/2006/main" count="94" uniqueCount="94">
  <si>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</si>
  <si>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</si>
  <si>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</si>
  <si>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</si>
  <si>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</si>
  <si>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</si>
  <si>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</si>
  <si>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</si>
  <si>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</si>
  <si>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Установка иллюминации</t>
  </si>
  <si>
    <t>Ремонт, покраска контейнерной площадки, установка контейнеров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</si>
  <si>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</si>
  <si>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</si>
  <si>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</si>
  <si>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</si>
  <si>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239549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</si>
  <si>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</si>
  <si>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</si>
  <si>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</si>
  <si>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</si>
  <si>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</si>
  <si>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</si>
  <si>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</si>
  <si>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</si>
  <si>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</si>
  <si>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</si>
  <si>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</si>
  <si>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</si>
  <si>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</si>
  <si>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</si>
  <si>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</si>
  <si>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</si>
  <si>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</si>
  <si>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</si>
  <si>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</si>
  <si>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</si>
  <si>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</si>
  <si>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</si>
  <si>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</si>
  <si>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</si>
  <si>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</si>
  <si>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Бр.Кадомцевых, 8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</si>
  <si>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</si>
  <si>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</si>
  <si>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</si>
  <si>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</si>
  <si>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Замер сопротивления изоляции электропроводки</t>
  </si>
  <si>
    <t>Ремонт асфальтового покрытыия</t>
  </si>
  <si>
    <t>Ремонт хоккейной коробки</t>
  </si>
  <si>
    <t>Изоляция труб</t>
  </si>
  <si>
    <t>ОТЧЕТ</t>
  </si>
  <si>
    <t>Утепление чердака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</si>
  <si>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</si>
  <si>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</si>
  <si>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</si>
  <si>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</si>
  <si>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</si>
  <si>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</si>
  <si>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</si>
  <si>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</si>
  <si>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</si>
  <si>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</si>
  <si>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</si>
  <si>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</si>
  <si>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</si>
  <si>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</si>
  <si>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</si>
  <si>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</si>
  <si>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</si>
  <si>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</si>
  <si>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</si>
  <si>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</si>
  <si>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</si>
  <si>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</si>
  <si>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</si>
  <si>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</si>
  <si>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</si>
  <si>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</si>
  <si>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</si>
  <si>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</si>
  <si>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</si>
  <si>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</si>
  <si>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</si>
  <si>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</si>
  <si>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Обследование дымоходов и вентканалов</t>
  </si>
  <si>
    <t>Ремонт и покраска ограждений, д/оборудования, б/площадок, скамеек, урн</t>
  </si>
  <si>
    <t>Замена, ремонт металлических дверей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</si>
  <si>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</si>
  <si>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</si>
  <si>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</si>
  <si>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</si>
  <si>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кирпичный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</si>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</sst>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P93"/>
  <sheetViews>
    <sheetView tabSelected="1" zoomScaleSheetLayoutView="100" workbookViewId="0" topLeftCell="A1">
      <selection activeCell="A9" sqref="A9"/>
    </sheetView>
  </sheetViews>
  <sheetFormatPr defaultColWidth="9.140625" defaultRowHeight="12.75"/>
  <cols>
    <col min="1" max="1" width="88.421875" style="53" customWidth="1"/>
    <col min="2" max="2" width="18.28125" style="65" customWidth="1"/>
    <col min="3" max="16384" width="9.140625" style="2" customWidth="1"/>
  </cols>
  <sheetData>
    <row r="1" ht="12">
      <c r="A1" s="64" t="s">
        <v>50</v>
      </c>
    </row>
    <row r="2" spans="1:2" s="3" customFormat="1" ht="12">
      <c r="A2" s="64" t="s">
        <v>82</v>
      </c>
      <c r="B2" s="66"/>
    </row>
    <row r="3" spans="1:2" s="3" customFormat="1" ht="12">
      <c r="A3" s="64" t="s">
        <v>16</v>
      </c>
      <c r="B3" s="66"/>
    </row>
    <row r="4" spans="1:2" s="6" customFormat="1" ht="12.75" customHeight="1">
      <c r="A4" s="4" t="s">
        <v>11</v>
      </c>
      <c r="B4" s="5" t="s">
        <v>41</v>
      </c>
    </row>
    <row r="5" spans="1:2" s="6" customFormat="1" ht="12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2566.8</v>
      </c>
    </row>
    <row r="7" spans="1:2" s="6" customFormat="1" ht="12.75" customHeight="1">
      <c r="A7" s="74" t="s">
        <v>90</v>
      </c>
      <c r="B7" s="75" t="s">
        <v>91</v>
      </c>
    </row>
    <row r="8" spans="1:2" s="6" customFormat="1" ht="12.75" customHeight="1">
      <c r="A8" s="74" t="s">
        <v>92</v>
      </c>
      <c r="B8" s="75" t="s">
        <v>93</v>
      </c>
    </row>
    <row r="9" spans="1:2" s="6" customFormat="1" ht="12.75" customHeight="1">
      <c r="A9" s="74" t="s">
        <v>22</v>
      </c>
      <c r="B9" s="8">
        <v>1104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pans="1:2" s="76" customFormat="1" ht="12.75" customHeight="1" hidden="1">
      <c r="A12" s="11" t="s">
        <v>23</v>
      </c>
      <c r="B12" s="8"/>
    </row>
    <row r="13" spans="1:2" s="76" customFormat="1" ht="12.75" customHeight="1" hidden="1">
      <c r="A13" s="11" t="s">
        <v>24</v>
      </c>
      <c r="B13" s="10">
        <v>2361</v>
      </c>
    </row>
    <row r="14" spans="1:2" s="6" customFormat="1" ht="12.75" customHeight="1">
      <c r="A14" s="7" t="s">
        <v>12</v>
      </c>
      <c r="B14" s="10">
        <f>B15+B16</f>
        <v>3988</v>
      </c>
    </row>
    <row r="15" spans="1:2" s="6" customFormat="1" ht="12.75" customHeight="1">
      <c r="A15" s="7" t="s">
        <v>25</v>
      </c>
      <c r="B15" s="8">
        <v>1548</v>
      </c>
    </row>
    <row r="16" spans="1:2" s="6" customFormat="1" ht="12.75" customHeight="1">
      <c r="A16" s="7" t="s">
        <v>26</v>
      </c>
      <c r="B16" s="8">
        <v>2440</v>
      </c>
    </row>
    <row r="17" spans="1:2" s="6" customFormat="1" ht="12.75" customHeight="1" hidden="1">
      <c r="A17" s="9" t="s">
        <v>27</v>
      </c>
      <c r="B17" s="8">
        <v>308</v>
      </c>
    </row>
    <row r="18" spans="1:2" s="6" customFormat="1" ht="12.75" customHeight="1">
      <c r="A18" s="7" t="s">
        <v>28</v>
      </c>
      <c r="B18" s="8">
        <v>64</v>
      </c>
    </row>
    <row r="19" spans="1:2" s="6" customFormat="1" ht="12.75" customHeight="1">
      <c r="A19" s="11" t="s">
        <v>29</v>
      </c>
      <c r="B19" s="8">
        <v>144</v>
      </c>
    </row>
    <row r="20" spans="1:2" s="6" customFormat="1" ht="12.75" customHeight="1">
      <c r="A20" s="11" t="s">
        <v>14</v>
      </c>
      <c r="B20" s="8">
        <f>SUM(B21:B23)</f>
        <v>34</v>
      </c>
    </row>
    <row r="21" spans="1:2" s="6" customFormat="1" ht="12.75" customHeight="1" hidden="1">
      <c r="A21" s="9" t="s">
        <v>30</v>
      </c>
      <c r="B21" s="8">
        <v>29</v>
      </c>
    </row>
    <row r="22" spans="1:2" s="12" customFormat="1" ht="12.75" customHeight="1" hidden="1">
      <c r="A22" s="9" t="s">
        <v>31</v>
      </c>
      <c r="B22" s="8"/>
    </row>
    <row r="23" spans="1:2" s="12" customFormat="1" ht="12.75" customHeight="1" hidden="1">
      <c r="A23" s="9" t="s">
        <v>32</v>
      </c>
      <c r="B23" s="8">
        <v>5</v>
      </c>
    </row>
    <row r="24" spans="1:2" s="12" customFormat="1" ht="12.75" customHeight="1" hidden="1">
      <c r="A24" s="9" t="s">
        <v>33</v>
      </c>
      <c r="B24" s="8">
        <v>1360</v>
      </c>
    </row>
    <row r="25" spans="1:2" s="12" customFormat="1" ht="12.75" customHeight="1" hidden="1">
      <c r="A25" s="9" t="s">
        <v>34</v>
      </c>
      <c r="B25" s="8"/>
    </row>
    <row r="26" spans="1:2" s="12" customFormat="1" ht="12.75" customHeight="1" hidden="1">
      <c r="A26" s="9" t="s">
        <v>35</v>
      </c>
      <c r="B26" s="8"/>
    </row>
    <row r="27" spans="1:2" s="12" customFormat="1" ht="12.75" customHeight="1" hidden="1">
      <c r="A27" s="9" t="s">
        <v>36</v>
      </c>
      <c r="B27" s="8"/>
    </row>
    <row r="28" spans="1:2" s="12" customFormat="1" ht="23.25" customHeight="1">
      <c r="A28" s="7" t="s">
        <v>37</v>
      </c>
      <c r="B28" s="8" t="s">
        <v>38</v>
      </c>
    </row>
    <row r="29" spans="1:2" s="15" customFormat="1" ht="12.75" customHeight="1">
      <c r="A29" s="13" t="s">
        <v>42</v>
      </c>
      <c r="B29" s="14" t="s">
        <v>89</v>
      </c>
    </row>
    <row r="30" spans="1:2" s="18" customFormat="1" ht="12.75" customHeight="1">
      <c r="A30" s="16" t="s">
        <v>5</v>
      </c>
      <c r="B30" s="17">
        <v>-249</v>
      </c>
    </row>
    <row r="31" spans="1:2" s="21" customFormat="1" ht="12.75" customHeight="1">
      <c r="A31" s="19" t="s">
        <v>6</v>
      </c>
      <c r="B31" s="20">
        <v>312220</v>
      </c>
    </row>
    <row r="32" spans="1:2" s="21" customFormat="1" ht="12.75" customHeight="1" hidden="1">
      <c r="A32" s="22" t="s">
        <v>56</v>
      </c>
      <c r="B32" s="23">
        <v>302448</v>
      </c>
    </row>
    <row r="33" spans="1:2" s="21" customFormat="1" ht="12.75" customHeight="1">
      <c r="A33" s="19" t="s">
        <v>52</v>
      </c>
      <c r="B33" s="25">
        <v>5055.19</v>
      </c>
    </row>
    <row r="34" spans="1:2" s="21" customFormat="1" ht="12.75" customHeight="1" hidden="1">
      <c r="A34" s="22" t="s">
        <v>57</v>
      </c>
      <c r="B34" s="25">
        <v>5055.19</v>
      </c>
    </row>
    <row r="35" spans="1:2" s="21" customFormat="1" ht="12.75" customHeight="1" hidden="1">
      <c r="A35" s="27" t="s">
        <v>55</v>
      </c>
      <c r="B35" s="25"/>
    </row>
    <row r="36" spans="1:2" s="21" customFormat="1" ht="12" customHeight="1" hidden="1">
      <c r="A36" s="22" t="s">
        <v>58</v>
      </c>
      <c r="B36" s="25"/>
    </row>
    <row r="37" spans="1:2" s="21" customFormat="1" ht="12.75" customHeight="1">
      <c r="A37" s="19" t="s">
        <v>44</v>
      </c>
      <c r="B37" s="24">
        <v>307503</v>
      </c>
    </row>
    <row r="38" spans="1:2" s="21" customFormat="1" ht="12.75" customHeight="1">
      <c r="A38" s="28" t="s">
        <v>53</v>
      </c>
      <c r="B38" s="24">
        <v>9524</v>
      </c>
    </row>
    <row r="39" spans="1:2" s="21" customFormat="1" ht="12.75" customHeight="1">
      <c r="A39" s="29"/>
      <c r="B39" s="1"/>
    </row>
    <row r="40" spans="1:2" s="31" customFormat="1" ht="13.5" customHeight="1">
      <c r="A40" s="30" t="s">
        <v>43</v>
      </c>
      <c r="B40" s="30" t="s">
        <v>17</v>
      </c>
    </row>
    <row r="41" spans="1:2" s="31" customFormat="1" ht="13.5" customHeight="1">
      <c r="A41" s="26" t="s">
        <v>67</v>
      </c>
      <c r="B41" s="1">
        <v>99463</v>
      </c>
    </row>
    <row r="42" spans="1:2" s="31" customFormat="1" ht="13.5" customHeight="1">
      <c r="A42" s="32" t="s">
        <v>59</v>
      </c>
      <c r="B42" s="33">
        <v>55204</v>
      </c>
    </row>
    <row r="43" spans="1:2" s="31" customFormat="1" ht="13.5" customHeight="1">
      <c r="A43" s="32" t="s">
        <v>60</v>
      </c>
      <c r="B43" s="35">
        <v>7620</v>
      </c>
    </row>
    <row r="44" spans="1:2" s="31" customFormat="1" ht="13.5" customHeight="1">
      <c r="A44" s="32" t="s">
        <v>61</v>
      </c>
      <c r="B44" s="33">
        <v>6702</v>
      </c>
    </row>
    <row r="45" spans="1:2" s="31" customFormat="1" ht="13.5" customHeight="1">
      <c r="A45" s="32" t="s">
        <v>62</v>
      </c>
      <c r="B45" s="33">
        <v>5759</v>
      </c>
    </row>
    <row r="46" spans="1:2" s="36" customFormat="1" ht="13.5" customHeight="1">
      <c r="A46" s="32" t="s">
        <v>63</v>
      </c>
      <c r="B46" s="33">
        <v>22445</v>
      </c>
    </row>
    <row r="47" spans="1:2" s="36" customFormat="1" ht="13.5" customHeight="1">
      <c r="A47" s="32" t="s">
        <v>84</v>
      </c>
      <c r="B47" s="34">
        <v>1734</v>
      </c>
    </row>
    <row r="48" spans="1:2" s="38" customFormat="1" ht="12.75" customHeight="1">
      <c r="A48" s="39" t="s">
        <v>13</v>
      </c>
      <c r="B48" s="40">
        <v>123262</v>
      </c>
    </row>
    <row r="49" spans="1:2" s="38" customFormat="1" ht="12.75" customHeight="1">
      <c r="A49" s="32" t="s">
        <v>64</v>
      </c>
      <c r="B49" s="35">
        <v>3381</v>
      </c>
    </row>
    <row r="50" spans="1:2" s="18" customFormat="1" ht="12.75" customHeight="1">
      <c r="A50" s="32" t="s">
        <v>65</v>
      </c>
      <c r="B50" s="35">
        <v>107859</v>
      </c>
    </row>
    <row r="51" spans="1:2" s="55" customFormat="1" ht="12.75" customHeight="1">
      <c r="A51" s="41" t="s">
        <v>88</v>
      </c>
      <c r="B51" s="67">
        <f>11588.12/1.18+24532.17/1.18+24532.17/1.18</f>
        <v>51400.38983050847</v>
      </c>
    </row>
    <row r="52" spans="1:2" s="55" customFormat="1" ht="24">
      <c r="A52" s="41" t="s">
        <v>87</v>
      </c>
      <c r="B52" s="35">
        <f>2169.79/1.18+222.43/1.18+1758.98/1.18</f>
        <v>3517.9661016949153</v>
      </c>
    </row>
    <row r="53" spans="1:2" s="55" customFormat="1" ht="12.75" customHeight="1">
      <c r="A53" s="41" t="s">
        <v>51</v>
      </c>
      <c r="B53" s="35">
        <f>13377.55/1.18</f>
        <v>11336.906779661016</v>
      </c>
    </row>
    <row r="54" spans="1:2" s="55" customFormat="1" ht="12.75" customHeight="1">
      <c r="A54" s="41" t="s">
        <v>45</v>
      </c>
      <c r="B54" s="67">
        <f>(14158.59)/1.18+2635</f>
        <v>14633.805084745763</v>
      </c>
    </row>
    <row r="55" spans="1:2" s="55" customFormat="1" ht="12.75" customHeight="1">
      <c r="A55" s="56" t="s">
        <v>86</v>
      </c>
      <c r="B55" s="35">
        <f>1630.08/1.18</f>
        <v>1381.4237288135594</v>
      </c>
    </row>
    <row r="56" spans="1:2" s="57" customFormat="1" ht="12.75" customHeight="1">
      <c r="A56" s="41" t="s">
        <v>68</v>
      </c>
      <c r="B56" s="67">
        <f>4891.34/1.18+2780.04/1.18</f>
        <v>6501.169491525425</v>
      </c>
    </row>
    <row r="57" spans="1:94" s="59" customFormat="1" ht="12.75" customHeight="1">
      <c r="A57" s="41" t="s">
        <v>49</v>
      </c>
      <c r="B57" s="35">
        <f>929.14/1.18</f>
        <v>787.406779661017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</row>
    <row r="58" spans="1:94" s="61" customFormat="1" ht="12.75" customHeight="1">
      <c r="A58" s="41" t="s">
        <v>83</v>
      </c>
      <c r="B58" s="67">
        <f>(3880.57)/1.18</f>
        <v>3288.618644067797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</row>
    <row r="59" spans="1:94" s="61" customFormat="1" ht="12.75" customHeight="1">
      <c r="A59" s="62" t="s">
        <v>69</v>
      </c>
      <c r="B59" s="35">
        <f>5823.16/1.18</f>
        <v>4934.881355932203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</row>
    <row r="60" spans="1:94" s="61" customFormat="1" ht="12.75" customHeight="1">
      <c r="A60" s="62" t="s">
        <v>9</v>
      </c>
      <c r="B60" s="67">
        <f>2610.21/1.18</f>
        <v>2212.042372881356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</row>
    <row r="61" spans="1:2" s="55" customFormat="1" ht="12.75" customHeight="1">
      <c r="A61" s="63" t="s">
        <v>46</v>
      </c>
      <c r="B61" s="35">
        <f>9280/1.18</f>
        <v>7864.406779661017</v>
      </c>
    </row>
    <row r="62" spans="1:2" s="18" customFormat="1" ht="12.75" customHeight="1">
      <c r="A62" s="32" t="s">
        <v>66</v>
      </c>
      <c r="B62" s="35">
        <v>6509</v>
      </c>
    </row>
    <row r="63" spans="1:2" s="18" customFormat="1" ht="12.75" customHeight="1">
      <c r="A63" s="32" t="s">
        <v>70</v>
      </c>
      <c r="B63" s="33">
        <v>5513</v>
      </c>
    </row>
    <row r="64" spans="1:2" s="18" customFormat="1" ht="12.75" customHeight="1">
      <c r="A64" s="37" t="s">
        <v>81</v>
      </c>
      <c r="B64" s="40">
        <f>SUM(B65:B69)</f>
        <v>38714.635761236605</v>
      </c>
    </row>
    <row r="65" spans="1:2" s="18" customFormat="1" ht="12.75" customHeight="1">
      <c r="A65" s="41" t="s">
        <v>48</v>
      </c>
      <c r="B65" s="34">
        <f>1602.61/1.18+5114.8/1.18</f>
        <v>5692.720338983051</v>
      </c>
    </row>
    <row r="66" spans="1:2" s="18" customFormat="1" ht="12.75" customHeight="1">
      <c r="A66" s="41" t="s">
        <v>47</v>
      </c>
      <c r="B66" s="68">
        <f>8959.26/1.18+7668.97/1.18</f>
        <v>14091.720338983052</v>
      </c>
    </row>
    <row r="67" spans="1:2" s="18" customFormat="1" ht="12.75" customHeight="1">
      <c r="A67" s="41" t="s">
        <v>85</v>
      </c>
      <c r="B67" s="69">
        <f>23128/47+5427.83/1.18/44+6239.75/1.18</f>
        <v>5884.551015473889</v>
      </c>
    </row>
    <row r="68" spans="1:2" s="18" customFormat="1" ht="12.75" customHeight="1">
      <c r="A68" s="41" t="s">
        <v>10</v>
      </c>
      <c r="B68" s="70">
        <f>6029.45/1.18+1876.62/1.18</f>
        <v>6700.059322033899</v>
      </c>
    </row>
    <row r="69" spans="1:2" s="18" customFormat="1" ht="12.75" customHeight="1">
      <c r="A69" s="41" t="s">
        <v>71</v>
      </c>
      <c r="B69" s="70">
        <f>1458.34/1.18+6029.45/1.18</f>
        <v>6345.584745762712</v>
      </c>
    </row>
    <row r="70" spans="1:2" s="18" customFormat="1" ht="12.75" customHeight="1">
      <c r="A70" s="43" t="s">
        <v>72</v>
      </c>
      <c r="B70" s="34">
        <f>2227890/181008.8*B6-2500</f>
        <v>29092.652136249733</v>
      </c>
    </row>
    <row r="71" spans="1:2" s="18" customFormat="1" ht="12.75" customHeight="1">
      <c r="A71" s="43" t="s">
        <v>73</v>
      </c>
      <c r="B71" s="40">
        <f>B31*0.66%/1.18</f>
        <v>1746.3152542372882</v>
      </c>
    </row>
    <row r="72" spans="1:2" s="18" customFormat="1" ht="12.75" customHeight="1">
      <c r="A72" s="43" t="s">
        <v>74</v>
      </c>
      <c r="B72" s="40">
        <f>B31*2.58%/1.18</f>
        <v>6826.505084745763</v>
      </c>
    </row>
    <row r="73" spans="1:2" s="18" customFormat="1" ht="12.75" customHeight="1">
      <c r="A73" s="43" t="s">
        <v>75</v>
      </c>
      <c r="B73" s="40">
        <f>B31*8.19%/1.18</f>
        <v>21670.184745762712</v>
      </c>
    </row>
    <row r="74" spans="1:2" s="18" customFormat="1" ht="12.75" customHeight="1">
      <c r="A74" s="43" t="s">
        <v>7</v>
      </c>
      <c r="B74" s="40">
        <v>320775.5</v>
      </c>
    </row>
    <row r="75" spans="1:2" s="18" customFormat="1" ht="12.75" customHeight="1">
      <c r="A75" s="42" t="s">
        <v>76</v>
      </c>
      <c r="B75" s="34">
        <f>577550/181008.8*B6</f>
        <v>8189.962808438044</v>
      </c>
    </row>
    <row r="76" spans="1:2" s="18" customFormat="1" ht="12.75" customHeight="1">
      <c r="A76" s="43" t="s">
        <v>8</v>
      </c>
      <c r="B76" s="40">
        <f>B74+B75</f>
        <v>328965.46280843805</v>
      </c>
    </row>
    <row r="77" spans="1:2" s="18" customFormat="1" ht="12.75" customHeight="1">
      <c r="A77" s="42" t="s">
        <v>77</v>
      </c>
      <c r="B77" s="34">
        <f>B76*0.18</f>
        <v>59213.783305518846</v>
      </c>
    </row>
    <row r="78" spans="1:2" s="18" customFormat="1" ht="12.75" customHeight="1">
      <c r="A78" s="43" t="s">
        <v>78</v>
      </c>
      <c r="B78" s="40">
        <f>B76+B77</f>
        <v>388179.2461139569</v>
      </c>
    </row>
    <row r="79" spans="1:2" s="18" customFormat="1" ht="12.75" customHeight="1">
      <c r="A79" s="42" t="s">
        <v>79</v>
      </c>
      <c r="B79" s="34">
        <v>-158873</v>
      </c>
    </row>
    <row r="80" spans="1:2" s="18" customFormat="1" ht="12.75" customHeight="1">
      <c r="A80" s="42" t="s">
        <v>54</v>
      </c>
      <c r="B80" s="33">
        <f>B37-B78+B79</f>
        <v>-239549.2461139569</v>
      </c>
    </row>
    <row r="81" spans="1:2" s="18" customFormat="1" ht="12.75" customHeight="1">
      <c r="A81" s="44" t="s">
        <v>15</v>
      </c>
      <c r="B81" s="46"/>
    </row>
    <row r="82" spans="1:2" s="18" customFormat="1" ht="12.75" customHeight="1">
      <c r="A82" s="45"/>
      <c r="B82" s="46"/>
    </row>
    <row r="83" ht="12">
      <c r="A83" s="47" t="s">
        <v>0</v>
      </c>
    </row>
    <row r="84" spans="1:2" ht="12">
      <c r="A84" s="48" t="s">
        <v>1</v>
      </c>
      <c r="B84" s="71" t="s">
        <v>2</v>
      </c>
    </row>
    <row r="85" spans="1:2" ht="12">
      <c r="A85" s="49" t="s">
        <v>39</v>
      </c>
      <c r="B85" s="72"/>
    </row>
    <row r="86" spans="1:2" ht="12">
      <c r="A86" s="48" t="s">
        <v>3</v>
      </c>
      <c r="B86" s="71" t="s">
        <v>4</v>
      </c>
    </row>
    <row r="87" spans="1:2" ht="12">
      <c r="A87" s="49" t="s">
        <v>80</v>
      </c>
      <c r="B87" s="71"/>
    </row>
    <row r="88" ht="12">
      <c r="A88" s="48" t="s">
        <v>40</v>
      </c>
    </row>
    <row r="89" spans="1:2" s="51" customFormat="1" ht="12">
      <c r="A89" s="50"/>
      <c r="B89" s="73"/>
    </row>
    <row r="90" spans="1:2" s="51" customFormat="1" ht="12">
      <c r="A90" s="52"/>
      <c r="B90" s="73"/>
    </row>
    <row r="91" spans="1:2" s="51" customFormat="1" ht="12">
      <c r="A91" s="50"/>
      <c r="B91" s="73"/>
    </row>
    <row r="93" ht="12">
      <c r="A93" s="54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2011-04-25T04:59:32Z</dcterms:modified>
  <cp:category/>
  <cp:version/>
  <cp:contentType/>
  <cp:contentStatus/>
</cp:coreProperties>
</file>