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775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лист)'!$A$1:$CI$78</definedName>
  </definedNames>
  <calcPr fullCalcOnLoad="1"/>
</workbook>
</file>

<file path=xl/sharedStrings.xml><?xml version="1.0" encoding="utf-8"?>
<sst xmlns="http://schemas.openxmlformats.org/spreadsheetml/2006/main" count="82" uniqueCount="81">
  <si>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</si>
  <si>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</si>
  <si>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</si>
  <si>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</si>
  <si>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</si>
  <si>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Установка иллюминации</t>
  </si>
  <si>
    <t>Общестроительные работы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</si>
  <si>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</si>
  <si>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</si>
  <si>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</si>
  <si>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</si>
  <si>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</si>
  <si>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</si>
  <si>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</si>
  <si>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</si>
  <si>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</si>
  <si>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</si>
  <si>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</si>
  <si>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</si>
  <si>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</si>
  <si>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</si>
  <si>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</si>
  <si>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</si>
  <si>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 xml:space="preserve">Степень благоустройства жилых помещений -  </t>
  </si>
  <si>
    <t>ХВС, ГВС, ЦО, м/опровод, лифт</t>
  </si>
  <si>
    <t xml:space="preserve">Пр.Октября, 33/1 </t>
  </si>
  <si>
    <t>Обслуживание насосной станции</t>
  </si>
  <si>
    <t>Статьи доходов</t>
  </si>
  <si>
    <t>Статьи расходов</t>
  </si>
  <si>
    <t>Поступление</t>
  </si>
  <si>
    <t>Ремонт межпанельных швов</t>
  </si>
  <si>
    <t>Очистка кровли, козырьков от снега и наледи</t>
  </si>
  <si>
    <t>Смена труб канализации</t>
  </si>
  <si>
    <t xml:space="preserve">Ремонт розлива ХВС, ГВС </t>
  </si>
  <si>
    <t>Ремонт подъездных козырьков</t>
  </si>
  <si>
    <t>ОТЧЕТ</t>
  </si>
  <si>
    <t>Покраска и ремонт цоколя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</si>
  <si>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</si>
  <si>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</si>
  <si>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</si>
  <si>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</si>
  <si>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</si>
  <si>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</si>
  <si>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</si>
  <si>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</si>
  <si>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7/10/13/16</t>
  </si>
  <si>
    <t>Уборка территории</t>
  </si>
  <si>
    <t>Механизированная уборка</t>
  </si>
  <si>
    <t>Уборка мусоропровода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</si>
  <si>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</si>
  <si>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</si>
  <si>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</si>
  <si>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</si>
  <si>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</si>
  <si>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</si>
  <si>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</si>
  <si>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</si>
  <si>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</si>
  <si>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</si>
  <si>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</si>
  <si>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</si>
  <si>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</si>
  <si>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</si>
  <si>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</si>
  <si>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</si>
  <si>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</si>
  <si>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</si>
  <si>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</si>
  <si>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</si>
  <si>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</si>
  <si>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Затраты по содержанию лифтов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</si>
  <si>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</si>
  <si>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</si>
  <si>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</si>
  <si>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 ЦО (ремонт, смена вентилей, задвижек, труб ЦО)</t>
  </si>
  <si>
    <t>Замена, ремонт металлических дверей</t>
  </si>
  <si>
    <t>Ремонт кровли (ремонт примыканий кровельного покрытия, смена водосточных труб)</t>
  </si>
  <si>
    <t>Материал стен</t>
  </si>
  <si>
    <t>Вид кровли</t>
  </si>
  <si>
    <t>панельный</t>
  </si>
  <si>
    <t>мягкая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</si>
</sst>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8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4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4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I78"/>
  <sheetViews>
    <sheetView tabSelected="1" zoomScaleSheetLayoutView="100" workbookViewId="0" topLeftCell="A1">
      <selection activeCell="A61" sqref="A61"/>
    </sheetView>
  </sheetViews>
  <sheetFormatPr defaultColWidth="9.140625" defaultRowHeight="12.75"/>
  <cols>
    <col min="1" max="1" width="78.28125" style="45" customWidth="1"/>
    <col min="2" max="2" width="16.00390625" style="58" customWidth="1"/>
    <col min="3" max="16384" width="9.140625" style="2" customWidth="1"/>
  </cols>
  <sheetData>
    <row r="1" ht="12">
      <c r="A1" s="57" t="s">
        <v>35</v>
      </c>
    </row>
    <row r="2" spans="1:2" s="3" customFormat="1" ht="12">
      <c r="A2" s="57" t="s">
        <v>68</v>
      </c>
      <c r="B2" s="59"/>
    </row>
    <row r="3" spans="1:2" s="3" customFormat="1" ht="12">
      <c r="A3" s="57" t="s">
        <v>12</v>
      </c>
      <c r="B3" s="59"/>
    </row>
    <row r="4" spans="1:2" s="6" customFormat="1" ht="12.75" customHeight="1">
      <c r="A4" s="4" t="s">
        <v>8</v>
      </c>
      <c r="B4" s="5" t="s">
        <v>25</v>
      </c>
    </row>
    <row r="5" spans="1:2" s="6" customFormat="1" ht="12.75" customHeight="1">
      <c r="A5" s="7" t="s">
        <v>14</v>
      </c>
      <c r="B5" s="8">
        <v>1998</v>
      </c>
    </row>
    <row r="6" spans="1:2" s="6" customFormat="1" ht="12.75" customHeight="1">
      <c r="A6" s="7" t="s">
        <v>15</v>
      </c>
      <c r="B6" s="8">
        <v>13385.9</v>
      </c>
    </row>
    <row r="7" spans="1:2" s="6" customFormat="1" ht="12.75" customHeight="1">
      <c r="A7" s="63" t="s">
        <v>77</v>
      </c>
      <c r="B7" s="64" t="s">
        <v>79</v>
      </c>
    </row>
    <row r="8" spans="1:2" s="6" customFormat="1" ht="12.75" customHeight="1">
      <c r="A8" s="63" t="s">
        <v>78</v>
      </c>
      <c r="B8" s="65" t="s">
        <v>80</v>
      </c>
    </row>
    <row r="9" spans="1:2" s="6" customFormat="1" ht="12.75" customHeight="1">
      <c r="A9" s="63" t="s">
        <v>18</v>
      </c>
      <c r="B9" s="66">
        <v>1787</v>
      </c>
    </row>
    <row r="10" spans="1:2" s="6" customFormat="1" ht="12.75" customHeight="1">
      <c r="A10" s="7" t="s">
        <v>16</v>
      </c>
      <c r="B10" s="8" t="s">
        <v>45</v>
      </c>
    </row>
    <row r="11" spans="1:2" s="6" customFormat="1" ht="12.75" customHeight="1">
      <c r="A11" s="7" t="s">
        <v>17</v>
      </c>
      <c r="B11" s="8">
        <v>6</v>
      </c>
    </row>
    <row r="12" spans="1:2" s="6" customFormat="1" ht="12.75" customHeight="1">
      <c r="A12" s="7" t="s">
        <v>9</v>
      </c>
      <c r="B12" s="9">
        <v>6883</v>
      </c>
    </row>
    <row r="13" spans="1:2" s="6" customFormat="1" ht="12.75" customHeight="1">
      <c r="A13" s="7" t="s">
        <v>19</v>
      </c>
      <c r="B13" s="8">
        <v>3611</v>
      </c>
    </row>
    <row r="14" spans="1:2" s="6" customFormat="1" ht="12.75" customHeight="1">
      <c r="A14" s="7" t="s">
        <v>20</v>
      </c>
      <c r="B14" s="8">
        <v>3272</v>
      </c>
    </row>
    <row r="15" spans="1:2" s="6" customFormat="1" ht="12.75" customHeight="1">
      <c r="A15" s="7" t="s">
        <v>21</v>
      </c>
      <c r="B15" s="8">
        <v>154</v>
      </c>
    </row>
    <row r="16" spans="1:2" s="6" customFormat="1" ht="12.75" customHeight="1">
      <c r="A16" s="10" t="s">
        <v>22</v>
      </c>
      <c r="B16" s="8">
        <v>315</v>
      </c>
    </row>
    <row r="17" spans="1:2" s="6" customFormat="1" ht="12.75" customHeight="1">
      <c r="A17" s="10" t="s">
        <v>11</v>
      </c>
      <c r="B17" s="8">
        <v>36</v>
      </c>
    </row>
    <row r="18" spans="1:2" s="11" customFormat="1" ht="23.25" customHeight="1">
      <c r="A18" s="7" t="s">
        <v>23</v>
      </c>
      <c r="B18" s="12" t="s">
        <v>24</v>
      </c>
    </row>
    <row r="19" spans="1:2" s="15" customFormat="1" ht="12.75" customHeight="1">
      <c r="A19" s="13" t="s">
        <v>27</v>
      </c>
      <c r="B19" s="14" t="s">
        <v>13</v>
      </c>
    </row>
    <row r="20" spans="1:2" s="18" customFormat="1" ht="12.75" customHeight="1">
      <c r="A20" s="16" t="s">
        <v>0</v>
      </c>
      <c r="B20" s="17">
        <v>37761</v>
      </c>
    </row>
    <row r="21" spans="1:2" s="21" customFormat="1" ht="12.75" customHeight="1">
      <c r="A21" s="19" t="s">
        <v>1</v>
      </c>
      <c r="B21" s="20">
        <v>2171597</v>
      </c>
    </row>
    <row r="22" spans="1:2" s="21" customFormat="1" ht="12.75" customHeight="1" hidden="1">
      <c r="A22" s="22" t="s">
        <v>42</v>
      </c>
      <c r="B22" s="20">
        <v>2192592</v>
      </c>
    </row>
    <row r="23" spans="1:2" s="21" customFormat="1" ht="12.75" customHeight="1">
      <c r="A23" s="19" t="s">
        <v>38</v>
      </c>
      <c r="B23" s="24">
        <v>54350.77</v>
      </c>
    </row>
    <row r="24" spans="1:2" s="21" customFormat="1" ht="12.75" customHeight="1" hidden="1">
      <c r="A24" s="22" t="s">
        <v>43</v>
      </c>
      <c r="B24" s="24">
        <v>54350.77</v>
      </c>
    </row>
    <row r="25" spans="1:2" s="21" customFormat="1" ht="12.75" customHeight="1">
      <c r="A25" s="26" t="s">
        <v>41</v>
      </c>
      <c r="B25" s="24">
        <f>1558-1558*0.188</f>
        <v>1265.096</v>
      </c>
    </row>
    <row r="26" spans="1:2" s="21" customFormat="1" ht="12" customHeight="1" hidden="1">
      <c r="A26" s="22" t="s">
        <v>44</v>
      </c>
      <c r="B26" s="24">
        <f>B25</f>
        <v>1265.096</v>
      </c>
    </row>
    <row r="27" spans="1:2" s="21" customFormat="1" ht="12.75" customHeight="1">
      <c r="A27" s="19" t="s">
        <v>29</v>
      </c>
      <c r="B27" s="23">
        <f>B22+B24+B26</f>
        <v>2248207.866</v>
      </c>
    </row>
    <row r="28" spans="1:2" s="21" customFormat="1" ht="12.75" customHeight="1">
      <c r="A28" s="27" t="s">
        <v>39</v>
      </c>
      <c r="B28" s="23">
        <f>B20+B21+B23-B22-B24+B25-B26</f>
        <v>16766.000000000022</v>
      </c>
    </row>
    <row r="29" spans="1:2" s="21" customFormat="1" ht="12.75" customHeight="1">
      <c r="A29" s="28"/>
      <c r="B29" s="1"/>
    </row>
    <row r="30" spans="1:2" s="30" customFormat="1" ht="13.5" customHeight="1">
      <c r="A30" s="29" t="s">
        <v>28</v>
      </c>
      <c r="B30" s="29" t="s">
        <v>13</v>
      </c>
    </row>
    <row r="31" spans="1:2" s="30" customFormat="1" ht="13.5" customHeight="1">
      <c r="A31" s="25" t="s">
        <v>55</v>
      </c>
      <c r="B31" s="1">
        <f>SUM(B32:B39)</f>
        <v>437223</v>
      </c>
    </row>
    <row r="32" spans="1:2" s="30" customFormat="1" ht="13.5" customHeight="1">
      <c r="A32" s="31" t="s">
        <v>46</v>
      </c>
      <c r="B32" s="32">
        <v>102707</v>
      </c>
    </row>
    <row r="33" spans="1:2" s="30" customFormat="1" ht="13.5" customHeight="1">
      <c r="A33" s="31" t="s">
        <v>47</v>
      </c>
      <c r="B33" s="34">
        <v>20577</v>
      </c>
    </row>
    <row r="34" spans="1:2" s="30" customFormat="1" ht="13.5" customHeight="1">
      <c r="A34" s="31" t="s">
        <v>48</v>
      </c>
      <c r="B34" s="32">
        <v>50697</v>
      </c>
    </row>
    <row r="35" spans="1:2" s="30" customFormat="1" ht="13.5" customHeight="1">
      <c r="A35" s="31" t="s">
        <v>49</v>
      </c>
      <c r="B35" s="32">
        <v>193149</v>
      </c>
    </row>
    <row r="36" spans="1:2" s="30" customFormat="1" ht="13.5" customHeight="1">
      <c r="A36" s="31" t="s">
        <v>50</v>
      </c>
      <c r="B36" s="32">
        <v>12597</v>
      </c>
    </row>
    <row r="37" spans="1:2" s="35" customFormat="1" ht="13.5" customHeight="1">
      <c r="A37" s="31" t="s">
        <v>51</v>
      </c>
      <c r="B37" s="32">
        <v>49097</v>
      </c>
    </row>
    <row r="38" spans="1:2" s="35" customFormat="1" ht="13.5" customHeight="1">
      <c r="A38" s="31" t="s">
        <v>72</v>
      </c>
      <c r="B38" s="33">
        <v>4173</v>
      </c>
    </row>
    <row r="39" spans="1:2" s="35" customFormat="1" ht="13.5" customHeight="1">
      <c r="A39" s="31" t="s">
        <v>71</v>
      </c>
      <c r="B39" s="33">
        <v>4226</v>
      </c>
    </row>
    <row r="40" spans="1:2" s="38" customFormat="1" ht="12.75" customHeight="1">
      <c r="A40" s="36" t="s">
        <v>37</v>
      </c>
      <c r="B40" s="37">
        <f>SUM(B41:B41)</f>
        <v>206596.7118644068</v>
      </c>
    </row>
    <row r="41" spans="1:2" s="38" customFormat="1" ht="12.75" customHeight="1">
      <c r="A41" s="39" t="s">
        <v>33</v>
      </c>
      <c r="B41" s="60">
        <f>243784.12/1.18</f>
        <v>206596.7118644068</v>
      </c>
    </row>
    <row r="42" spans="1:2" s="38" customFormat="1" ht="12.75" customHeight="1">
      <c r="A42" s="36" t="s">
        <v>10</v>
      </c>
      <c r="B42" s="40">
        <f>B43+B44+B59+B60</f>
        <v>244298.21658983052</v>
      </c>
    </row>
    <row r="43" spans="1:2" s="38" customFormat="1" ht="12.75" customHeight="1">
      <c r="A43" s="31" t="s">
        <v>52</v>
      </c>
      <c r="B43" s="34">
        <v>31712.4</v>
      </c>
    </row>
    <row r="44" spans="1:2" s="18" customFormat="1" ht="12.75" customHeight="1">
      <c r="A44" s="31" t="s">
        <v>53</v>
      </c>
      <c r="B44" s="34">
        <f>SUM(B45:B58)</f>
        <v>133957.50338983053</v>
      </c>
    </row>
    <row r="45" spans="1:2" s="46" customFormat="1" ht="12.75" customHeight="1">
      <c r="A45" s="41" t="s">
        <v>76</v>
      </c>
      <c r="B45" s="61">
        <v>11936</v>
      </c>
    </row>
    <row r="46" spans="1:2" s="46" customFormat="1" ht="12.75" customHeight="1">
      <c r="A46" s="41" t="s">
        <v>6</v>
      </c>
      <c r="B46" s="34">
        <f>321.97/1.18</f>
        <v>272.85593220338984</v>
      </c>
    </row>
    <row r="47" spans="1:2" s="46" customFormat="1" ht="12.75" customHeight="1">
      <c r="A47" s="41" t="s">
        <v>30</v>
      </c>
      <c r="B47" s="62">
        <f>6540.26/1.18+35431.82/1.18</f>
        <v>35569.5593220339</v>
      </c>
    </row>
    <row r="48" spans="1:2" s="46" customFormat="1" ht="12.75" customHeight="1">
      <c r="A48" s="41" t="s">
        <v>34</v>
      </c>
      <c r="B48" s="61">
        <f>5560.86/1.18</f>
        <v>4712.593220338983</v>
      </c>
    </row>
    <row r="49" spans="1:2" s="46" customFormat="1" ht="12.75" customHeight="1">
      <c r="A49" s="41" t="s">
        <v>36</v>
      </c>
      <c r="B49" s="62">
        <v>14090</v>
      </c>
    </row>
    <row r="50" spans="1:2" s="46" customFormat="1" ht="12.75" customHeight="1">
      <c r="A50" s="41" t="s">
        <v>31</v>
      </c>
      <c r="B50" s="61">
        <f>2073.2/1.18+776</f>
        <v>2532.9491525423728</v>
      </c>
    </row>
    <row r="51" spans="1:2" s="46" customFormat="1" ht="12.75" customHeight="1">
      <c r="A51" s="47" t="s">
        <v>75</v>
      </c>
      <c r="B51" s="34">
        <f>1464.03/1.18</f>
        <v>1240.7033898305085</v>
      </c>
    </row>
    <row r="52" spans="1:87" s="50" customFormat="1" ht="12.75" customHeight="1">
      <c r="A52" s="41" t="s">
        <v>4</v>
      </c>
      <c r="B52" s="61">
        <v>7111.55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</row>
    <row r="53" spans="1:87" s="50" customFormat="1" ht="12.75" customHeight="1">
      <c r="A53" s="41" t="s">
        <v>74</v>
      </c>
      <c r="B53" s="34">
        <f>1874.11/1.18</f>
        <v>1588.2288135593221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</row>
    <row r="54" spans="1:87" s="52" customFormat="1" ht="12.75" customHeight="1">
      <c r="A54" s="41" t="s">
        <v>32</v>
      </c>
      <c r="B54" s="61">
        <f>659.94/1.18</f>
        <v>559.2711864406781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</row>
    <row r="55" spans="1:87" s="52" customFormat="1" ht="12.75" customHeight="1">
      <c r="A55" s="41" t="s">
        <v>69</v>
      </c>
      <c r="B55" s="61">
        <f>1465.25/1.18</f>
        <v>1241.7372881355932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</row>
    <row r="56" spans="1:87" s="52" customFormat="1" ht="12.75" customHeight="1">
      <c r="A56" s="53" t="s">
        <v>56</v>
      </c>
      <c r="B56" s="34">
        <f>27844.79/1.18</f>
        <v>23597.27966101695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</row>
    <row r="57" spans="1:87" s="52" customFormat="1" ht="12.75" customHeight="1">
      <c r="A57" s="53" t="s">
        <v>5</v>
      </c>
      <c r="B57" s="61">
        <f>7830.635/1.18</f>
        <v>6636.131355932204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</row>
    <row r="58" spans="1:2" s="48" customFormat="1" ht="12.75" customHeight="1">
      <c r="A58" s="54" t="s">
        <v>26</v>
      </c>
      <c r="B58" s="34">
        <f>26985/1.18</f>
        <v>22868.644067796613</v>
      </c>
    </row>
    <row r="59" spans="1:2" s="18" customFormat="1" ht="12.75" customHeight="1">
      <c r="A59" s="31" t="s">
        <v>54</v>
      </c>
      <c r="B59" s="34">
        <v>49875.4</v>
      </c>
    </row>
    <row r="60" spans="1:2" s="18" customFormat="1" ht="12.75" customHeight="1">
      <c r="A60" s="31" t="s">
        <v>57</v>
      </c>
      <c r="B60" s="32">
        <v>28752.913199999995</v>
      </c>
    </row>
    <row r="61" spans="1:2" s="18" customFormat="1" ht="12.75" customHeight="1">
      <c r="A61" s="36" t="s">
        <v>67</v>
      </c>
      <c r="B61" s="40">
        <f>SUM(B62:B64)</f>
        <v>8985.839511687376</v>
      </c>
    </row>
    <row r="62" spans="1:2" s="18" customFormat="1" ht="12.75" customHeight="1">
      <c r="A62" s="41" t="s">
        <v>7</v>
      </c>
      <c r="B62" s="33">
        <f>4442.81/1.18</f>
        <v>3765.0932203389834</v>
      </c>
    </row>
    <row r="63" spans="1:2" s="18" customFormat="1" ht="12.75" customHeight="1">
      <c r="A63" s="41" t="s">
        <v>73</v>
      </c>
      <c r="B63" s="60">
        <f>667.46/1.18+23128/47*2+5427.83/1.18/44</f>
        <v>1654.3564608399174</v>
      </c>
    </row>
    <row r="64" spans="1:2" s="18" customFormat="1" ht="12.75" customHeight="1">
      <c r="A64" s="41" t="s">
        <v>58</v>
      </c>
      <c r="B64" s="33">
        <f>4208.34/1.18</f>
        <v>3566.389830508475</v>
      </c>
    </row>
    <row r="65" spans="1:2" s="18" customFormat="1" ht="12.75" customHeight="1">
      <c r="A65" s="43" t="s">
        <v>70</v>
      </c>
      <c r="B65" s="40">
        <v>264206</v>
      </c>
    </row>
    <row r="66" spans="1:2" s="18" customFormat="1" ht="12.75" customHeight="1">
      <c r="A66" s="43" t="s">
        <v>59</v>
      </c>
      <c r="B66" s="33">
        <v>164756</v>
      </c>
    </row>
    <row r="67" spans="1:2" s="18" customFormat="1" ht="12.75" customHeight="1">
      <c r="A67" s="43" t="s">
        <v>60</v>
      </c>
      <c r="B67" s="40">
        <v>12146.3</v>
      </c>
    </row>
    <row r="68" spans="1:2" s="18" customFormat="1" ht="12.75" customHeight="1">
      <c r="A68" s="43" t="s">
        <v>61</v>
      </c>
      <c r="B68" s="40">
        <v>47480.8</v>
      </c>
    </row>
    <row r="69" spans="1:2" s="18" customFormat="1" ht="12.75" customHeight="1">
      <c r="A69" s="43" t="s">
        <v>62</v>
      </c>
      <c r="B69" s="40">
        <v>150723.8</v>
      </c>
    </row>
    <row r="70" spans="1:2" s="18" customFormat="1" ht="12.75" customHeight="1">
      <c r="A70" s="43" t="s">
        <v>2</v>
      </c>
      <c r="B70" s="40">
        <f>B31+B40+B42+B61+B65+B66+B67+B68+B69</f>
        <v>1536416.6679659248</v>
      </c>
    </row>
    <row r="71" spans="1:2" s="18" customFormat="1" ht="12.75" customHeight="1">
      <c r="A71" s="42" t="s">
        <v>63</v>
      </c>
      <c r="B71" s="33">
        <v>45710.9</v>
      </c>
    </row>
    <row r="72" spans="1:2" s="18" customFormat="1" ht="12.75" customHeight="1">
      <c r="A72" s="43" t="s">
        <v>3</v>
      </c>
      <c r="B72" s="40">
        <f>B70+B71</f>
        <v>1582127.5679659247</v>
      </c>
    </row>
    <row r="73" spans="1:2" s="18" customFormat="1" ht="12.75" customHeight="1">
      <c r="A73" s="42" t="s">
        <v>64</v>
      </c>
      <c r="B73" s="33">
        <f>B72*0.18</f>
        <v>284782.96223386645</v>
      </c>
    </row>
    <row r="74" spans="1:2" s="18" customFormat="1" ht="12.75" customHeight="1">
      <c r="A74" s="43" t="s">
        <v>65</v>
      </c>
      <c r="B74" s="40">
        <f>B72+B73</f>
        <v>1866910.5301997913</v>
      </c>
    </row>
    <row r="75" spans="1:2" s="18" customFormat="1" ht="12.75" customHeight="1">
      <c r="A75" s="42" t="s">
        <v>66</v>
      </c>
      <c r="B75" s="34">
        <v>548827</v>
      </c>
    </row>
    <row r="76" spans="1:2" s="18" customFormat="1" ht="12.75" customHeight="1">
      <c r="A76" s="42" t="s">
        <v>40</v>
      </c>
      <c r="B76" s="32">
        <f>B27-B74+B75</f>
        <v>930124.3358002086</v>
      </c>
    </row>
    <row r="77" spans="1:2" s="55" customFormat="1" ht="12.75" customHeight="1">
      <c r="A77" s="56"/>
      <c r="B77" s="44"/>
    </row>
    <row r="78" spans="1:2" s="55" customFormat="1" ht="12.75" customHeight="1">
      <c r="A78" s="56"/>
      <c r="B78" s="44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2011-09-26T02:55:47Z</dcterms:modified>
  <cp:category/>
  <cp:version/>
  <cp:contentType/>
  <cp:contentStatus/>
</cp:coreProperties>
</file>