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лист)'!$A$1:$CU$89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<sst xmlns="http://schemas.openxmlformats.org/spreadsheetml/2006/main" count="90" uniqueCount="90">
  <si>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</si>
  <si>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</si>
  <si>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</si>
  <si>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</si>
  <si>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</si>
  <si>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</si>
  <si>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</si>
  <si>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</si>
  <si>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</si>
  <si>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</si>
  <si>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</si>
  <si>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</si>
  <si>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</si>
  <si>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</si>
  <si>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</si>
  <si>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</si>
  <si>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</si>
  <si>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</si>
  <si>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</si>
  <si>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</si>
  <si>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</si>
  <si>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</si>
  <si>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</si>
  <si>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</si>
  <si>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</si>
  <si>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</si>
  <si>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</si>
  <si>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</si>
  <si>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</si>
  <si>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</si>
  <si>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</si>
  <si>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</si>
  <si>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</si>
  <si>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</si>
  <si>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</si>
  <si>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</si>
  <si>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</si>
  <si>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м/опровод, лифт</t>
  </si>
  <si>
    <t>Обслуживающая организация</t>
  </si>
  <si>
    <t>кв.№</t>
  </si>
  <si>
    <t>Обслуживание насосной станции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</si>
  <si>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</si>
  <si>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</si>
  <si>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</si>
  <si>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</si>
  <si>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</si>
  <si>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</si>
  <si>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ОТЧЕТ</t>
  </si>
  <si>
    <t>Р.Зорге, 10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</si>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</sst>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U91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4" customWidth="1"/>
    <col min="2" max="2" width="18.28125" style="68" customWidth="1"/>
    <col min="3" max="3" width="13.8515625" style="2" bestFit="1" customWidth="1"/>
    <col min="4" max="4" width="13.28125" style="2" bestFit="1" customWidth="1"/>
    <col min="5" max="5" width="13.8515625" style="2" bestFit="1" customWidth="1"/>
    <col min="6" max="16384" width="9.140625" style="2" customWidth="1"/>
  </cols>
  <sheetData>
    <row r="1" ht="12">
      <c r="A1" s="67" t="s">
        <v>47</v>
      </c>
    </row>
    <row r="2" spans="1:2" s="3" customFormat="1" ht="12">
      <c r="A2" s="67" t="s">
        <v>79</v>
      </c>
      <c r="B2" s="69"/>
    </row>
    <row r="3" spans="1:2" s="3" customFormat="1" ht="12">
      <c r="A3" s="67" t="s">
        <v>15</v>
      </c>
      <c r="B3" s="69"/>
    </row>
    <row r="4" spans="1:2" s="6" customFormat="1" ht="12.75" customHeight="1">
      <c r="A4" s="4" t="s">
        <v>11</v>
      </c>
      <c r="B4" s="5" t="s">
        <v>48</v>
      </c>
    </row>
    <row r="5" spans="1:2" s="6" customFormat="1" ht="12.75" customHeight="1">
      <c r="A5" s="7" t="s">
        <v>17</v>
      </c>
      <c r="B5" s="8">
        <v>1976</v>
      </c>
    </row>
    <row r="6" spans="1:2" s="6" customFormat="1" ht="12.75" customHeight="1">
      <c r="A6" s="7" t="s">
        <v>18</v>
      </c>
      <c r="B6" s="8">
        <v>2201.3</v>
      </c>
    </row>
    <row r="7" spans="1:2" s="6" customFormat="1" ht="12.75" customHeight="1">
      <c r="A7" s="78" t="s">
        <v>86</v>
      </c>
      <c r="B7" s="79" t="s">
        <v>88</v>
      </c>
    </row>
    <row r="8" spans="1:2" s="6" customFormat="1" ht="12.75" customHeight="1">
      <c r="A8" s="78" t="s">
        <v>87</v>
      </c>
      <c r="B8" s="79" t="s">
        <v>89</v>
      </c>
    </row>
    <row r="9" spans="1:2" s="6" customFormat="1" ht="12.75" customHeight="1">
      <c r="A9" s="78" t="s">
        <v>21</v>
      </c>
      <c r="B9" s="8">
        <v>461</v>
      </c>
    </row>
    <row r="10" spans="1:2" s="6" customFormat="1" ht="12.75" customHeight="1">
      <c r="A10" s="7" t="s">
        <v>19</v>
      </c>
      <c r="B10" s="8">
        <v>9</v>
      </c>
    </row>
    <row r="11" spans="1:2" s="6" customFormat="1" ht="12.75" customHeight="1">
      <c r="A11" s="7" t="s">
        <v>20</v>
      </c>
      <c r="B11" s="8">
        <v>1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22</v>
      </c>
      <c r="B13" s="8">
        <v>374</v>
      </c>
    </row>
    <row r="14" spans="1:2" s="6" customFormat="1" ht="12.75" customHeight="1" hidden="1">
      <c r="A14" s="9" t="s">
        <v>23</v>
      </c>
      <c r="B14" s="10">
        <v>1595</v>
      </c>
    </row>
    <row r="15" spans="1:2" s="6" customFormat="1" ht="12.75" customHeight="1">
      <c r="A15" s="7" t="s">
        <v>12</v>
      </c>
      <c r="B15" s="10">
        <f>B16+B17</f>
        <v>3829</v>
      </c>
    </row>
    <row r="16" spans="1:2" s="6" customFormat="1" ht="12.75" customHeight="1">
      <c r="A16" s="7" t="s">
        <v>24</v>
      </c>
      <c r="B16" s="8">
        <v>479</v>
      </c>
    </row>
    <row r="17" spans="1:2" s="6" customFormat="1" ht="12.75" customHeight="1">
      <c r="A17" s="7" t="s">
        <v>25</v>
      </c>
      <c r="B17" s="8">
        <v>3350</v>
      </c>
    </row>
    <row r="18" spans="1:2" s="6" customFormat="1" ht="12.75" customHeight="1" hidden="1">
      <c r="A18" s="9" t="s">
        <v>26</v>
      </c>
      <c r="B18" s="8">
        <v>227.3</v>
      </c>
    </row>
    <row r="19" spans="1:2" s="6" customFormat="1" ht="12.75" customHeight="1">
      <c r="A19" s="7" t="s">
        <v>27</v>
      </c>
      <c r="B19" s="8">
        <v>50</v>
      </c>
    </row>
    <row r="20" spans="1:2" s="6" customFormat="1" ht="12.75" customHeight="1">
      <c r="A20" s="11" t="s">
        <v>28</v>
      </c>
      <c r="B20" s="8">
        <v>94</v>
      </c>
    </row>
    <row r="21" spans="1:2" s="6" customFormat="1" ht="12.75" customHeight="1">
      <c r="A21" s="11" t="s">
        <v>14</v>
      </c>
      <c r="B21" s="8">
        <f>SUM(B22:B24)</f>
        <v>25</v>
      </c>
    </row>
    <row r="22" spans="1:2" s="6" customFormat="1" ht="12.75" customHeight="1" hidden="1">
      <c r="A22" s="9" t="s">
        <v>29</v>
      </c>
      <c r="B22" s="8">
        <v>21</v>
      </c>
    </row>
    <row r="23" spans="1:2" s="12" customFormat="1" ht="12.75" customHeight="1" hidden="1">
      <c r="A23" s="9" t="s">
        <v>30</v>
      </c>
      <c r="B23" s="8">
        <v>1</v>
      </c>
    </row>
    <row r="24" spans="1:2" s="12" customFormat="1" ht="12.75" customHeight="1" hidden="1">
      <c r="A24" s="9" t="s">
        <v>31</v>
      </c>
      <c r="B24" s="8">
        <v>3</v>
      </c>
    </row>
    <row r="25" spans="1:2" s="12" customFormat="1" ht="12.75" customHeight="1" hidden="1">
      <c r="A25" s="9" t="s">
        <v>32</v>
      </c>
      <c r="B25" s="8">
        <v>800</v>
      </c>
    </row>
    <row r="26" spans="1:2" s="12" customFormat="1" ht="12.75" customHeight="1" hidden="1">
      <c r="A26" s="9" t="s">
        <v>33</v>
      </c>
      <c r="B26" s="8"/>
    </row>
    <row r="27" spans="1:2" s="12" customFormat="1" ht="12.75" customHeight="1" hidden="1">
      <c r="A27" s="9" t="s">
        <v>34</v>
      </c>
      <c r="B27" s="8"/>
    </row>
    <row r="28" spans="1:2" s="12" customFormat="1" ht="12.75" customHeight="1" hidden="1">
      <c r="A28" s="9" t="s">
        <v>35</v>
      </c>
      <c r="B28" s="8"/>
    </row>
    <row r="29" spans="1:2" s="12" customFormat="1" ht="23.25" customHeight="1">
      <c r="A29" s="7" t="s">
        <v>36</v>
      </c>
      <c r="B29" s="13" t="s">
        <v>37</v>
      </c>
    </row>
    <row r="30" spans="1:2" s="16" customFormat="1" ht="12.75" customHeight="1">
      <c r="A30" s="14" t="s">
        <v>41</v>
      </c>
      <c r="B30" s="15" t="s">
        <v>85</v>
      </c>
    </row>
    <row r="31" spans="1:2" s="19" customFormat="1" ht="12.75" customHeight="1">
      <c r="A31" s="17" t="s">
        <v>5</v>
      </c>
      <c r="B31" s="18">
        <v>28858</v>
      </c>
    </row>
    <row r="32" spans="1:2" s="22" customFormat="1" ht="12.75" customHeight="1">
      <c r="A32" s="20" t="s">
        <v>6</v>
      </c>
      <c r="B32" s="21">
        <v>386041.4</v>
      </c>
    </row>
    <row r="33" spans="1:2" s="22" customFormat="1" ht="12.75" customHeight="1" hidden="1">
      <c r="A33" s="23" t="s">
        <v>53</v>
      </c>
      <c r="B33" s="21">
        <v>379964</v>
      </c>
    </row>
    <row r="34" spans="1:2" s="22" customFormat="1" ht="12.75" customHeight="1">
      <c r="A34" s="20" t="s">
        <v>49</v>
      </c>
      <c r="B34" s="25">
        <v>29860</v>
      </c>
    </row>
    <row r="35" spans="1:2" s="22" customFormat="1" ht="12.75" customHeight="1" hidden="1">
      <c r="A35" s="23" t="s">
        <v>54</v>
      </c>
      <c r="B35" s="25">
        <v>29859.9</v>
      </c>
    </row>
    <row r="36" spans="1:2" s="22" customFormat="1" ht="12.75" customHeight="1" hidden="1">
      <c r="A36" s="27" t="s">
        <v>52</v>
      </c>
      <c r="B36" s="25"/>
    </row>
    <row r="37" spans="1:2" s="22" customFormat="1" ht="12" customHeight="1" hidden="1">
      <c r="A37" s="23" t="s">
        <v>55</v>
      </c>
      <c r="B37" s="25"/>
    </row>
    <row r="38" spans="1:2" s="22" customFormat="1" ht="12.75" customHeight="1">
      <c r="A38" s="20" t="s">
        <v>43</v>
      </c>
      <c r="B38" s="24">
        <f>B33+B35+B37</f>
        <v>409823.9</v>
      </c>
    </row>
    <row r="39" spans="1:2" s="22" customFormat="1" ht="12.75" customHeight="1">
      <c r="A39" s="28" t="s">
        <v>50</v>
      </c>
      <c r="B39" s="24">
        <f>B31+B32+B34-B33-B35+B36-B37</f>
        <v>34935.50000000002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42</v>
      </c>
      <c r="B41" s="30" t="s">
        <v>16</v>
      </c>
    </row>
    <row r="42" spans="1:2" s="31" customFormat="1" ht="13.5" customHeight="1">
      <c r="A42" s="26" t="s">
        <v>65</v>
      </c>
      <c r="B42" s="1">
        <v>113594</v>
      </c>
    </row>
    <row r="43" spans="1:2" s="31" customFormat="1" ht="13.5" customHeight="1">
      <c r="A43" s="32" t="s">
        <v>56</v>
      </c>
      <c r="B43" s="33">
        <v>34091</v>
      </c>
    </row>
    <row r="44" spans="1:3" s="31" customFormat="1" ht="13.5" customHeight="1">
      <c r="A44" s="32" t="s">
        <v>57</v>
      </c>
      <c r="B44" s="36">
        <v>3224</v>
      </c>
      <c r="C44" s="35"/>
    </row>
    <row r="45" spans="1:2" s="31" customFormat="1" ht="13.5" customHeight="1">
      <c r="A45" s="32" t="s">
        <v>58</v>
      </c>
      <c r="B45" s="33">
        <v>20525</v>
      </c>
    </row>
    <row r="46" spans="1:2" s="31" customFormat="1" ht="13.5" customHeight="1">
      <c r="A46" s="32" t="s">
        <v>59</v>
      </c>
      <c r="B46" s="33">
        <v>34596</v>
      </c>
    </row>
    <row r="47" spans="1:3" s="31" customFormat="1" ht="13.5" customHeight="1">
      <c r="A47" s="32" t="s">
        <v>60</v>
      </c>
      <c r="B47" s="33">
        <v>3759</v>
      </c>
      <c r="C47" s="35"/>
    </row>
    <row r="48" spans="1:3" s="38" customFormat="1" ht="13.5" customHeight="1">
      <c r="A48" s="32" t="s">
        <v>61</v>
      </c>
      <c r="B48" s="33">
        <v>14651</v>
      </c>
      <c r="C48" s="37"/>
    </row>
    <row r="49" spans="1:2" s="38" customFormat="1" ht="13.5" customHeight="1">
      <c r="A49" s="32" t="s">
        <v>82</v>
      </c>
      <c r="B49" s="34">
        <v>1355</v>
      </c>
    </row>
    <row r="50" spans="1:2" s="38" customFormat="1" ht="13.5" customHeight="1">
      <c r="A50" s="32" t="s">
        <v>81</v>
      </c>
      <c r="B50" s="34">
        <v>1392</v>
      </c>
    </row>
    <row r="51" spans="1:2" s="40" customFormat="1" ht="12.75" customHeight="1">
      <c r="A51" s="41" t="s">
        <v>13</v>
      </c>
      <c r="B51" s="42">
        <v>129223</v>
      </c>
    </row>
    <row r="52" spans="1:2" s="40" customFormat="1" ht="12.75" customHeight="1">
      <c r="A52" s="32" t="s">
        <v>62</v>
      </c>
      <c r="B52" s="36">
        <v>4379</v>
      </c>
    </row>
    <row r="53" spans="1:2" s="19" customFormat="1" ht="12.75" customHeight="1">
      <c r="A53" s="32" t="s">
        <v>63</v>
      </c>
      <c r="B53" s="36">
        <v>107027</v>
      </c>
    </row>
    <row r="54" spans="1:3" s="56" customFormat="1" ht="12.75" customHeight="1">
      <c r="A54" s="44" t="s">
        <v>84</v>
      </c>
      <c r="B54" s="36">
        <f>38228.18/1.18</f>
        <v>32396.76271186441</v>
      </c>
      <c r="C54" s="57"/>
    </row>
    <row r="55" spans="1:2" s="56" customFormat="1" ht="12.75" customHeight="1">
      <c r="A55" s="44" t="s">
        <v>44</v>
      </c>
      <c r="B55" s="70">
        <f>(16.46+2999.291)/1.18+5270</f>
        <v>7825.721186440678</v>
      </c>
    </row>
    <row r="56" spans="1:99" s="60" customFormat="1" ht="12.75" customHeight="1">
      <c r="A56" s="44" t="s">
        <v>9</v>
      </c>
      <c r="B56" s="36">
        <f>15334.55/1.18</f>
        <v>12995.381355932204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</row>
    <row r="57" spans="1:99" s="62" customFormat="1" ht="12.75" customHeight="1">
      <c r="A57" s="44" t="s">
        <v>45</v>
      </c>
      <c r="B57" s="36">
        <f>3547.87/1.18+4919.61/1.18+17797.09/1.18</f>
        <v>22258.110169491527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</row>
    <row r="58" spans="1:99" s="62" customFormat="1" ht="12.75" customHeight="1">
      <c r="A58" s="63" t="s">
        <v>66</v>
      </c>
      <c r="B58" s="71">
        <f>2552.73/1.18+6181.48/1.18</f>
        <v>7401.872881355932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</row>
    <row r="59" spans="1:2" s="56" customFormat="1" ht="12.75" customHeight="1">
      <c r="A59" s="44" t="s">
        <v>46</v>
      </c>
      <c r="B59" s="72">
        <v>1281</v>
      </c>
    </row>
    <row r="60" spans="1:2" s="58" customFormat="1" ht="12.75" customHeight="1">
      <c r="A60" s="64" t="s">
        <v>40</v>
      </c>
      <c r="B60" s="36">
        <f>26985/1.18</f>
        <v>22868.644067796613</v>
      </c>
    </row>
    <row r="61" spans="1:3" s="19" customFormat="1" ht="12.75" customHeight="1">
      <c r="A61" s="32" t="s">
        <v>64</v>
      </c>
      <c r="B61" s="36">
        <v>13088</v>
      </c>
      <c r="C61" s="43"/>
    </row>
    <row r="62" spans="1:2" s="19" customFormat="1" ht="12.75" customHeight="1">
      <c r="A62" s="32" t="s">
        <v>67</v>
      </c>
      <c r="B62" s="33">
        <f>B6*0.179*12</f>
        <v>4728.392400000001</v>
      </c>
    </row>
    <row r="63" spans="1:2" s="19" customFormat="1" ht="12.75" customHeight="1">
      <c r="A63" s="39" t="s">
        <v>78</v>
      </c>
      <c r="B63" s="42">
        <f>SUM(B64:B66)</f>
        <v>30631.881523948465</v>
      </c>
    </row>
    <row r="64" spans="1:2" s="19" customFormat="1" ht="12.75" customHeight="1">
      <c r="A64" s="44" t="s">
        <v>10</v>
      </c>
      <c r="B64" s="73">
        <f>13328.43/1.18</f>
        <v>11295.27966101695</v>
      </c>
    </row>
    <row r="65" spans="1:2" s="19" customFormat="1" ht="12.75" customHeight="1">
      <c r="A65" s="44" t="s">
        <v>83</v>
      </c>
      <c r="B65" s="74">
        <f>23128/47+5427.83/1.18/44+3345.23/1.18+4909.5/1.18+2393.55/1.18+3566.83/1.18+5814.63/1.18</f>
        <v>17570.98321886372</v>
      </c>
    </row>
    <row r="66" spans="1:2" s="19" customFormat="1" ht="12.75" customHeight="1">
      <c r="A66" s="44" t="s">
        <v>68</v>
      </c>
      <c r="B66" s="73">
        <f>2083.43/1.18</f>
        <v>1765.6186440677966</v>
      </c>
    </row>
    <row r="67" spans="1:2" s="19" customFormat="1" ht="12.75" customHeight="1">
      <c r="A67" s="46" t="s">
        <v>80</v>
      </c>
      <c r="B67" s="42">
        <v>28418</v>
      </c>
    </row>
    <row r="68" spans="1:2" s="19" customFormat="1" ht="12.75" customHeight="1">
      <c r="A68" s="46" t="s">
        <v>69</v>
      </c>
      <c r="B68" s="34">
        <f>2227890/181008.8*B6</f>
        <v>27094.010108900788</v>
      </c>
    </row>
    <row r="69" spans="1:2" s="19" customFormat="1" ht="12.75" customHeight="1">
      <c r="A69" s="46" t="s">
        <v>70</v>
      </c>
      <c r="B69" s="42">
        <f>B32*0.66%/1.18</f>
        <v>2159.214610169492</v>
      </c>
    </row>
    <row r="70" spans="1:2" s="19" customFormat="1" ht="12.75" customHeight="1">
      <c r="A70" s="46" t="s">
        <v>71</v>
      </c>
      <c r="B70" s="42">
        <f>B32*2.58%/1.18</f>
        <v>8440.566203389832</v>
      </c>
    </row>
    <row r="71" spans="1:2" s="19" customFormat="1" ht="12.75" customHeight="1">
      <c r="A71" s="46" t="s">
        <v>72</v>
      </c>
      <c r="B71" s="42">
        <f>B32*8.19%/1.18</f>
        <v>26793.89038983051</v>
      </c>
    </row>
    <row r="72" spans="1:2" s="19" customFormat="1" ht="12.75" customHeight="1">
      <c r="A72" s="46" t="s">
        <v>7</v>
      </c>
      <c r="B72" s="42">
        <v>366354</v>
      </c>
    </row>
    <row r="73" spans="1:2" s="19" customFormat="1" ht="12.75" customHeight="1">
      <c r="A73" s="45" t="s">
        <v>73</v>
      </c>
      <c r="B73" s="34">
        <f>577550/181008.8*B6</f>
        <v>7023.75141429588</v>
      </c>
    </row>
    <row r="74" spans="1:2" s="19" customFormat="1" ht="12.75" customHeight="1">
      <c r="A74" s="46" t="s">
        <v>8</v>
      </c>
      <c r="B74" s="42">
        <f>B72+B73</f>
        <v>373377.75141429587</v>
      </c>
    </row>
    <row r="75" spans="1:2" s="19" customFormat="1" ht="12.75" customHeight="1">
      <c r="A75" s="45" t="s">
        <v>74</v>
      </c>
      <c r="B75" s="34">
        <f>B74*0.18</f>
        <v>67207.99525457325</v>
      </c>
    </row>
    <row r="76" spans="1:2" s="19" customFormat="1" ht="12.75" customHeight="1">
      <c r="A76" s="46" t="s">
        <v>75</v>
      </c>
      <c r="B76" s="42">
        <f>B74+B75</f>
        <v>440585.7466688691</v>
      </c>
    </row>
    <row r="77" spans="1:2" s="19" customFormat="1" ht="12.75" customHeight="1">
      <c r="A77" s="45" t="s">
        <v>76</v>
      </c>
      <c r="B77" s="36">
        <v>30762</v>
      </c>
    </row>
    <row r="78" spans="1:2" s="19" customFormat="1" ht="12.75" customHeight="1">
      <c r="A78" s="45" t="s">
        <v>51</v>
      </c>
      <c r="B78" s="33">
        <f>B38-B76+B77</f>
        <v>0.15333113091764972</v>
      </c>
    </row>
    <row r="79" spans="1:2" s="65" customFormat="1" ht="12.75" customHeight="1">
      <c r="A79" s="66"/>
      <c r="B79" s="47"/>
    </row>
    <row r="80" spans="1:2" s="65" customFormat="1" ht="12.75" customHeight="1">
      <c r="A80" s="66"/>
      <c r="B80" s="47"/>
    </row>
    <row r="81" ht="12">
      <c r="A81" s="48" t="s">
        <v>0</v>
      </c>
    </row>
    <row r="82" spans="1:2" ht="12">
      <c r="A82" s="49" t="s">
        <v>1</v>
      </c>
      <c r="B82" s="75" t="s">
        <v>2</v>
      </c>
    </row>
    <row r="83" spans="1:2" ht="12">
      <c r="A83" s="50" t="s">
        <v>38</v>
      </c>
      <c r="B83" s="76"/>
    </row>
    <row r="84" spans="1:2" ht="12">
      <c r="A84" s="49" t="s">
        <v>3</v>
      </c>
      <c r="B84" s="75" t="s">
        <v>4</v>
      </c>
    </row>
    <row r="85" spans="1:2" ht="12">
      <c r="A85" s="50" t="s">
        <v>77</v>
      </c>
      <c r="B85" s="75"/>
    </row>
    <row r="86" ht="12">
      <c r="A86" s="49" t="s">
        <v>39</v>
      </c>
    </row>
    <row r="87" spans="1:2" s="52" customFormat="1" ht="12">
      <c r="A87" s="51"/>
      <c r="B87" s="77"/>
    </row>
    <row r="88" spans="1:2" s="52" customFormat="1" ht="12">
      <c r="A88" s="53"/>
      <c r="B88" s="77"/>
    </row>
    <row r="89" spans="1:2" s="52" customFormat="1" ht="12">
      <c r="A89" s="51"/>
      <c r="B89" s="77"/>
    </row>
    <row r="91" ht="12">
      <c r="A91" s="55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2011-04-25T05:20:05Z</dcterms:modified>
  <cp:category/>
  <cp:version/>
  <cp:contentType/>
  <cp:contentStatus/>
</cp:coreProperties>
</file>