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лист)'!$A$1:$CR$86</definedName>
  </definedNames>
  <calcPr fullCalcOnLoad="1"/>
</workbook>
</file>

<file path=xl/sharedStrings.xml><?xml version="1.0" encoding="utf-8"?>
<sst xmlns="http://schemas.openxmlformats.org/spreadsheetml/2006/main" count="88" uniqueCount="88">
  <si>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</si>
  <si>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</si>
  <si>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</si>
  <si>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</si>
  <si>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</si>
  <si>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</si>
  <si>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</si>
  <si>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</si>
  <si>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</si>
  <si>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</si>
  <si>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</si>
  <si>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</si>
  <si>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</si>
  <si>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</si>
  <si>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</si>
  <si>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393670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</si>
  <si>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</si>
  <si>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</si>
  <si>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</si>
  <si>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</si>
  <si>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</si>
  <si>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</si>
  <si>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</si>
  <si>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</si>
  <si>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</si>
  <si>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</si>
  <si>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</si>
  <si>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</si>
  <si>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</si>
  <si>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</si>
  <si>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</si>
  <si>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</si>
  <si>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</si>
  <si>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</si>
  <si>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</si>
  <si>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</si>
  <si>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</si>
  <si>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</si>
  <si>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</si>
  <si>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</si>
  <si>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</si>
  <si>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Р.Зорге, 16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</si>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</sst>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88"/>
  <sheetViews>
    <sheetView tabSelected="1" zoomScale="85" zoomScaleNormal="85" zoomScaleSheetLayoutView="100" workbookViewId="0" topLeftCell="A1">
      <selection activeCell="A39" sqref="A39"/>
    </sheetView>
  </sheetViews>
  <sheetFormatPr defaultColWidth="9.140625" defaultRowHeight="12.75"/>
  <cols>
    <col min="1" max="1" width="88.421875" style="50" customWidth="1"/>
    <col min="2" max="2" width="18.28125" style="62" customWidth="1"/>
    <col min="3" max="16384" width="9.140625" style="2" customWidth="1"/>
  </cols>
  <sheetData>
    <row r="1" ht="12">
      <c r="A1" s="61" t="s">
        <v>46</v>
      </c>
    </row>
    <row r="2" spans="1:2" s="3" customFormat="1" ht="12">
      <c r="A2" s="61" t="s">
        <v>76</v>
      </c>
      <c r="B2" s="63"/>
    </row>
    <row r="3" spans="1:2" s="3" customFormat="1" ht="12">
      <c r="A3" s="61" t="s">
        <v>16</v>
      </c>
      <c r="B3" s="63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3483</v>
      </c>
    </row>
    <row r="7" spans="1:2" s="6" customFormat="1" ht="12.75" customHeight="1">
      <c r="A7" s="70" t="s">
        <v>84</v>
      </c>
      <c r="B7" s="71" t="s">
        <v>85</v>
      </c>
    </row>
    <row r="8" spans="1:2" s="6" customFormat="1" ht="12.75" customHeight="1">
      <c r="A8" s="70" t="s">
        <v>86</v>
      </c>
      <c r="B8" s="71" t="s">
        <v>87</v>
      </c>
    </row>
    <row r="9" spans="1:2" s="6" customFormat="1" ht="12.75" customHeight="1">
      <c r="A9" s="70" t="s">
        <v>22</v>
      </c>
      <c r="B9" s="71">
        <v>1170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6" customFormat="1" ht="12.75" customHeight="1" hidden="1">
      <c r="A12" s="9"/>
      <c r="B12" s="8"/>
    </row>
    <row r="13" spans="1:2" s="6" customFormat="1" ht="12.75" customHeight="1" hidden="1">
      <c r="A13" s="9" t="s">
        <v>23</v>
      </c>
      <c r="B13" s="8">
        <v>873</v>
      </c>
    </row>
    <row r="14" spans="1:2" s="6" customFormat="1" ht="12.75" customHeight="1" hidden="1">
      <c r="A14" s="9" t="s">
        <v>24</v>
      </c>
      <c r="B14" s="10">
        <v>2529</v>
      </c>
    </row>
    <row r="15" spans="1:2" s="6" customFormat="1" ht="12.75" customHeight="1">
      <c r="A15" s="7" t="s">
        <v>12</v>
      </c>
      <c r="B15" s="10">
        <f>B16+B17</f>
        <v>4175</v>
      </c>
    </row>
    <row r="16" spans="1:2" s="6" customFormat="1" ht="12.75" customHeight="1">
      <c r="A16" s="7" t="s">
        <v>25</v>
      </c>
      <c r="B16" s="8">
        <v>1706</v>
      </c>
    </row>
    <row r="17" spans="1:2" s="6" customFormat="1" ht="12.75" customHeight="1">
      <c r="A17" s="7" t="s">
        <v>26</v>
      </c>
      <c r="B17" s="8">
        <v>2469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78</v>
      </c>
    </row>
    <row r="20" spans="1:2" s="6" customFormat="1" ht="12.75" customHeight="1">
      <c r="A20" s="11" t="s">
        <v>29</v>
      </c>
      <c r="B20" s="8">
        <v>171</v>
      </c>
    </row>
    <row r="21" spans="1:2" s="6" customFormat="1" ht="12.75" customHeight="1">
      <c r="A21" s="11" t="s">
        <v>14</v>
      </c>
      <c r="B21" s="8">
        <f>SUM(B22:B24)</f>
        <v>24</v>
      </c>
    </row>
    <row r="22" spans="1:2" s="6" customFormat="1" ht="12.75" customHeight="1" hidden="1">
      <c r="A22" s="9" t="s">
        <v>30</v>
      </c>
      <c r="B22" s="8">
        <v>19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5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83</v>
      </c>
    </row>
    <row r="31" spans="1:2" s="18" customFormat="1" ht="12.75" customHeight="1">
      <c r="A31" s="16" t="s">
        <v>5</v>
      </c>
      <c r="B31" s="17">
        <v>10828</v>
      </c>
    </row>
    <row r="32" spans="1:2" s="21" customFormat="1" ht="12.75" customHeight="1">
      <c r="A32" s="19" t="s">
        <v>6</v>
      </c>
      <c r="B32" s="20">
        <v>415867</v>
      </c>
    </row>
    <row r="33" spans="1:2" s="21" customFormat="1" ht="12.75" customHeight="1" hidden="1">
      <c r="A33" s="22" t="s">
        <v>51</v>
      </c>
      <c r="B33" s="20">
        <v>411808</v>
      </c>
    </row>
    <row r="34" spans="1:2" s="21" customFormat="1" ht="12.75" customHeight="1" hidden="1">
      <c r="A34" s="19" t="s">
        <v>47</v>
      </c>
      <c r="B34" s="24"/>
    </row>
    <row r="35" spans="1:2" s="21" customFormat="1" ht="12.75" customHeight="1" hidden="1">
      <c r="A35" s="22" t="s">
        <v>52</v>
      </c>
      <c r="B35" s="24"/>
    </row>
    <row r="36" spans="1:2" s="21" customFormat="1" ht="12.75" customHeight="1" hidden="1">
      <c r="A36" s="26" t="s">
        <v>50</v>
      </c>
      <c r="B36" s="24"/>
    </row>
    <row r="37" spans="1:2" s="21" customFormat="1" ht="12" customHeight="1" hidden="1">
      <c r="A37" s="22" t="s">
        <v>53</v>
      </c>
      <c r="B37" s="24"/>
    </row>
    <row r="38" spans="1:2" s="21" customFormat="1" ht="12.75" customHeight="1">
      <c r="A38" s="19" t="s">
        <v>44</v>
      </c>
      <c r="B38" s="23">
        <f>B33+B35+B37</f>
        <v>411808</v>
      </c>
    </row>
    <row r="39" spans="1:2" s="21" customFormat="1" ht="12.75" customHeight="1">
      <c r="A39" s="27" t="s">
        <v>48</v>
      </c>
      <c r="B39" s="23">
        <f>B31+B32+B34-B33-B35+B36-B37</f>
        <v>14887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62</v>
      </c>
      <c r="B42" s="1">
        <v>119021</v>
      </c>
    </row>
    <row r="43" spans="1:2" s="30" customFormat="1" ht="13.5" customHeight="1">
      <c r="A43" s="31" t="s">
        <v>54</v>
      </c>
      <c r="B43" s="32">
        <v>60505</v>
      </c>
    </row>
    <row r="44" spans="1:2" s="30" customFormat="1" ht="13.5" customHeight="1">
      <c r="A44" s="31" t="s">
        <v>55</v>
      </c>
      <c r="B44" s="34">
        <v>11484</v>
      </c>
    </row>
    <row r="45" spans="1:2" s="30" customFormat="1" ht="13.5" customHeight="1">
      <c r="A45" s="31" t="s">
        <v>56</v>
      </c>
      <c r="B45" s="32">
        <v>9094</v>
      </c>
    </row>
    <row r="46" spans="1:2" s="30" customFormat="1" ht="13.5" customHeight="1">
      <c r="A46" s="31" t="s">
        <v>57</v>
      </c>
      <c r="B46" s="32">
        <v>6838</v>
      </c>
    </row>
    <row r="47" spans="1:2" s="35" customFormat="1" ht="13.5" customHeight="1">
      <c r="A47" s="31" t="s">
        <v>58</v>
      </c>
      <c r="B47" s="32">
        <v>26653</v>
      </c>
    </row>
    <row r="48" spans="1:2" s="35" customFormat="1" ht="13.5" customHeight="1">
      <c r="A48" s="31" t="s">
        <v>79</v>
      </c>
      <c r="B48" s="33">
        <v>2114</v>
      </c>
    </row>
    <row r="49" spans="1:2" s="35" customFormat="1" ht="13.5" customHeight="1">
      <c r="A49" s="31" t="s">
        <v>78</v>
      </c>
      <c r="B49" s="33">
        <v>2334</v>
      </c>
    </row>
    <row r="50" spans="1:2" s="37" customFormat="1" ht="12.75" customHeight="1">
      <c r="A50" s="38" t="s">
        <v>13</v>
      </c>
      <c r="B50" s="39">
        <v>84138</v>
      </c>
    </row>
    <row r="51" spans="1:2" s="37" customFormat="1" ht="12.75" customHeight="1">
      <c r="A51" s="31" t="s">
        <v>59</v>
      </c>
      <c r="B51" s="34">
        <v>7551</v>
      </c>
    </row>
    <row r="52" spans="1:2" s="18" customFormat="1" ht="12.75" customHeight="1">
      <c r="A52" s="31" t="s">
        <v>60</v>
      </c>
      <c r="B52" s="34">
        <v>58030</v>
      </c>
    </row>
    <row r="53" spans="1:2" s="52" customFormat="1" ht="12.75" customHeight="1">
      <c r="A53" s="40" t="s">
        <v>82</v>
      </c>
      <c r="B53" s="64">
        <f>7273.94/1.18+1246.27/1.18</f>
        <v>7220.516949152542</v>
      </c>
    </row>
    <row r="54" spans="1:2" s="52" customFormat="1" ht="24">
      <c r="A54" s="40" t="s">
        <v>81</v>
      </c>
      <c r="B54" s="64">
        <f>411.24/1.18+413.21/1.18+1319.24/1.18</f>
        <v>1816.6864406779662</v>
      </c>
    </row>
    <row r="55" spans="1:2" s="52" customFormat="1" ht="12.75" customHeight="1">
      <c r="A55" s="40" t="s">
        <v>45</v>
      </c>
      <c r="B55" s="64">
        <f>11795.48/1.18+2635</f>
        <v>12631.169491525425</v>
      </c>
    </row>
    <row r="56" spans="1:2" s="53" customFormat="1" ht="12.75" customHeight="1">
      <c r="A56" s="40" t="s">
        <v>63</v>
      </c>
      <c r="B56" s="65">
        <f>2772.02/1.18</f>
        <v>2349.169491525424</v>
      </c>
    </row>
    <row r="57" spans="1:96" s="55" customFormat="1" ht="12.75" customHeight="1">
      <c r="A57" s="40" t="s">
        <v>9</v>
      </c>
      <c r="B57" s="64">
        <f>1939.2/1.18</f>
        <v>1643.3898305084747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</row>
    <row r="58" spans="1:96" s="57" customFormat="1" ht="12.75" customHeight="1">
      <c r="A58" s="40" t="s">
        <v>77</v>
      </c>
      <c r="B58" s="64">
        <f>5076.35+3966.91/1.18+(22039.71)/1.18</f>
        <v>27115.85847457627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</row>
    <row r="59" spans="1:96" s="57" customFormat="1" ht="12.75" customHeight="1">
      <c r="A59" s="58" t="s">
        <v>64</v>
      </c>
      <c r="B59" s="64">
        <f>(6199.07)/1.18</f>
        <v>5253.449152542373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</row>
    <row r="60" spans="1:2" s="18" customFormat="1" ht="12.75" customHeight="1">
      <c r="A60" s="31" t="s">
        <v>61</v>
      </c>
      <c r="B60" s="34">
        <v>11076</v>
      </c>
    </row>
    <row r="61" spans="1:2" s="18" customFormat="1" ht="12.75" customHeight="1">
      <c r="A61" s="31" t="s">
        <v>65</v>
      </c>
      <c r="B61" s="32">
        <f>B6*0.179*12</f>
        <v>7481.484</v>
      </c>
    </row>
    <row r="62" spans="1:2" s="18" customFormat="1" ht="12.75" customHeight="1">
      <c r="A62" s="36" t="s">
        <v>75</v>
      </c>
      <c r="B62" s="39">
        <f>SUM(B63:B64)</f>
        <v>9993.051015473888</v>
      </c>
    </row>
    <row r="63" spans="1:2" s="18" customFormat="1" ht="12.75" customHeight="1">
      <c r="A63" s="40" t="s">
        <v>10</v>
      </c>
      <c r="B63" s="66">
        <f>7761.95/1.18</f>
        <v>6577.923728813559</v>
      </c>
    </row>
    <row r="64" spans="1:2" s="18" customFormat="1" ht="12.75" customHeight="1">
      <c r="A64" s="40" t="s">
        <v>80</v>
      </c>
      <c r="B64" s="66">
        <f>3325.83/1.18+23128/47+5427.83/1.18/44</f>
        <v>3415.1272866603285</v>
      </c>
    </row>
    <row r="65" spans="1:2" s="18" customFormat="1" ht="12.75" customHeight="1">
      <c r="A65" s="42" t="s">
        <v>66</v>
      </c>
      <c r="B65" s="33">
        <f>2227890/181008.8*B6</f>
        <v>42869.41226061938</v>
      </c>
    </row>
    <row r="66" spans="1:2" s="18" customFormat="1" ht="12.75" customHeight="1">
      <c r="A66" s="42" t="s">
        <v>67</v>
      </c>
      <c r="B66" s="39">
        <f>B32*0.66%/1.18</f>
        <v>2326.0357627118647</v>
      </c>
    </row>
    <row r="67" spans="1:2" s="18" customFormat="1" ht="12.75" customHeight="1">
      <c r="A67" s="42" t="s">
        <v>68</v>
      </c>
      <c r="B67" s="39">
        <f>B32*2.58%/1.18</f>
        <v>9092.685254237289</v>
      </c>
    </row>
    <row r="68" spans="1:2" s="18" customFormat="1" ht="12.75" customHeight="1">
      <c r="A68" s="42" t="s">
        <v>69</v>
      </c>
      <c r="B68" s="39">
        <f>B32*8.19%/1.18</f>
        <v>28863.989237288137</v>
      </c>
    </row>
    <row r="69" spans="1:2" s="18" customFormat="1" ht="12.75" customHeight="1">
      <c r="A69" s="42" t="s">
        <v>7</v>
      </c>
      <c r="B69" s="39">
        <v>296304.9</v>
      </c>
    </row>
    <row r="70" spans="1:2" s="18" customFormat="1" ht="12.75" customHeight="1">
      <c r="A70" s="41" t="s">
        <v>70</v>
      </c>
      <c r="B70" s="33">
        <f>577550/181008.8*B6</f>
        <v>11113.30857947238</v>
      </c>
    </row>
    <row r="71" spans="1:2" s="18" customFormat="1" ht="12.75" customHeight="1">
      <c r="A71" s="42" t="s">
        <v>8</v>
      </c>
      <c r="B71" s="39">
        <f>B69+B70</f>
        <v>307418.2085794724</v>
      </c>
    </row>
    <row r="72" spans="1:2" s="18" customFormat="1" ht="12.75" customHeight="1">
      <c r="A72" s="41" t="s">
        <v>71</v>
      </c>
      <c r="B72" s="33">
        <f>B71*0.18</f>
        <v>55335.27754430503</v>
      </c>
    </row>
    <row r="73" spans="1:2" s="18" customFormat="1" ht="12.75" customHeight="1">
      <c r="A73" s="42" t="s">
        <v>72</v>
      </c>
      <c r="B73" s="39">
        <f>B71+B72</f>
        <v>362753.4861237774</v>
      </c>
    </row>
    <row r="74" spans="1:2" s="18" customFormat="1" ht="12.75" customHeight="1">
      <c r="A74" s="41" t="s">
        <v>73</v>
      </c>
      <c r="B74" s="34">
        <v>-442725</v>
      </c>
    </row>
    <row r="75" spans="1:2" s="18" customFormat="1" ht="12.75" customHeight="1">
      <c r="A75" s="41" t="s">
        <v>49</v>
      </c>
      <c r="B75" s="32">
        <f>B38-B73+B74</f>
        <v>-393670.4861237774</v>
      </c>
    </row>
    <row r="76" spans="1:2" s="59" customFormat="1" ht="12.75" customHeight="1">
      <c r="A76" s="60" t="s">
        <v>15</v>
      </c>
      <c r="B76" s="43"/>
    </row>
    <row r="77" spans="1:2" s="59" customFormat="1" ht="12.75" customHeight="1">
      <c r="A77" s="60"/>
      <c r="B77" s="43"/>
    </row>
    <row r="78" ht="12">
      <c r="A78" s="44" t="s">
        <v>0</v>
      </c>
    </row>
    <row r="79" spans="1:2" ht="12">
      <c r="A79" s="45" t="s">
        <v>1</v>
      </c>
      <c r="B79" s="67" t="s">
        <v>2</v>
      </c>
    </row>
    <row r="80" spans="1:2" ht="12">
      <c r="A80" s="46" t="s">
        <v>39</v>
      </c>
      <c r="B80" s="68"/>
    </row>
    <row r="81" spans="1:2" ht="12">
      <c r="A81" s="45" t="s">
        <v>3</v>
      </c>
      <c r="B81" s="67" t="s">
        <v>4</v>
      </c>
    </row>
    <row r="82" spans="1:2" ht="12">
      <c r="A82" s="46" t="s">
        <v>74</v>
      </c>
      <c r="B82" s="67"/>
    </row>
    <row r="83" ht="12">
      <c r="A83" s="45" t="s">
        <v>40</v>
      </c>
    </row>
    <row r="84" spans="1:2" s="48" customFormat="1" ht="12">
      <c r="A84" s="47"/>
      <c r="B84" s="69"/>
    </row>
    <row r="85" spans="1:2" s="48" customFormat="1" ht="12">
      <c r="A85" s="49"/>
      <c r="B85" s="69"/>
    </row>
    <row r="86" spans="1:2" s="48" customFormat="1" ht="12">
      <c r="A86" s="47"/>
      <c r="B86" s="69"/>
    </row>
    <row r="88" ht="12">
      <c r="A88" s="51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2011-04-25T05:24:54Z</dcterms:modified>
  <cp:category/>
  <cp:version/>
  <cp:contentType/>
  <cp:contentStatus/>
</cp:coreProperties>
</file>