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лист)'!$A$1:$CU$87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<sst xmlns="http://schemas.openxmlformats.org/spreadsheetml/2006/main" count="89" uniqueCount="89">
  <si>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</si>
  <si>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</si>
  <si>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</si>
  <si>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</si>
  <si>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</si>
  <si>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</si>
  <si>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</si>
  <si>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</si>
  <si>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</si>
  <si>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</si>
  <si>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</si>
  <si>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</si>
  <si>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</si>
  <si>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</si>
  <si>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</si>
  <si>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</si>
  <si>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</si>
  <si>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</si>
  <si>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</si>
  <si>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</si>
  <si>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</si>
  <si>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</si>
  <si>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</si>
  <si>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</si>
  <si>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</si>
  <si>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</si>
  <si>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</si>
  <si>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</si>
  <si>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</si>
  <si>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</si>
  <si>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</si>
  <si>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</si>
  <si>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</si>
  <si>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</si>
  <si>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</si>
  <si>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</si>
  <si>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</si>
  <si>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</si>
  <si>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</si>
  <si>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</si>
  <si>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</si>
  <si>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Р.Зорге, 26/3</t>
  </si>
  <si>
    <t>Статьи доходов</t>
  </si>
  <si>
    <t>Статьи расходов</t>
  </si>
  <si>
    <t>Поступление</t>
  </si>
  <si>
    <t>Ремонт межпанельных швов</t>
  </si>
  <si>
    <t>Очистка кровли, козырьков от снега и наледи</t>
  </si>
  <si>
    <t>Смена труб канализации</t>
  </si>
  <si>
    <t>Поверка, ремонт или замена водосчетчиков (подряд)</t>
  </si>
  <si>
    <t>ОТЧЕТ</t>
  </si>
  <si>
    <t>Покраска и ремонт цоколя</t>
  </si>
  <si>
    <t>Утепление чердака</t>
  </si>
  <si>
    <t>Задолженность на 01.01.2011 г.</t>
  </si>
  <si>
    <t>Отклонение за 2010 год (перерасход (-), неосвоение (+))</t>
  </si>
  <si>
    <t>Уборка территории</t>
  </si>
  <si>
    <t>Механизированная уборка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</si>
  <si>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</si>
  <si>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</si>
  <si>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</si>
  <si>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</si>
  <si>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</si>
  <si>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</si>
  <si>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</si>
  <si>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</si>
  <si>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</si>
  <si>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</si>
  <si>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</si>
  <si>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</si>
  <si>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</si>
  <si>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</si>
  <si>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</si>
  <si>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</si>
  <si>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</si>
  <si>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</si>
  <si>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</si>
  <si>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</si>
  <si>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</si>
  <si>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</si>
  <si>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</si>
  <si>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</si>
  <si>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</si>
  <si>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подъездных табличек, досок объявлений, информационных стендов</t>
  </si>
  <si>
    <t>Плотнические работы (остекление, ремонт форточек, установка, смена замков, пружин, ремонт слуховых окон)</t>
  </si>
  <si>
    <t>Справочно: На сумму 168719 руб. создан резервный фонд на ремонт л/клетки в 2012 г.</t>
  </si>
  <si>
    <t>Сумма, руб.</t>
  </si>
  <si>
    <t>Материал стен</t>
  </si>
  <si>
    <t>кирпичный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</si>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</sst>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left" wrapText="1"/>
    </xf>
    <xf numFmtId="1" fontId="3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1" fontId="3" fillId="0" borderId="0" xfId="0" applyNumberFormat="1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U89"/>
  <sheetViews>
    <sheetView tabSelected="1" zoomScale="85" zoomScaleNormal="85" zoomScaleSheetLayoutView="100" workbookViewId="0" topLeftCell="A1">
      <selection activeCell="A9" sqref="A9"/>
    </sheetView>
  </sheetViews>
  <sheetFormatPr defaultColWidth="9.140625" defaultRowHeight="12.75"/>
  <cols>
    <col min="1" max="1" width="88.421875" style="50" customWidth="1"/>
    <col min="2" max="2" width="18.28125" style="63" customWidth="1"/>
    <col min="3" max="3" width="13.8515625" style="2" bestFit="1" customWidth="1"/>
    <col min="4" max="4" width="13.28125" style="2" bestFit="1" customWidth="1"/>
    <col min="5" max="5" width="13.8515625" style="2" bestFit="1" customWidth="1"/>
    <col min="6" max="16384" width="9.140625" style="2" customWidth="1"/>
  </cols>
  <sheetData>
    <row r="1" ht="12">
      <c r="A1" s="62" t="s">
        <v>49</v>
      </c>
    </row>
    <row r="2" spans="1:2" s="3" customFormat="1" ht="12">
      <c r="A2" s="62" t="s">
        <v>77</v>
      </c>
      <c r="B2" s="64"/>
    </row>
    <row r="3" spans="1:2" s="3" customFormat="1" ht="12">
      <c r="A3" s="62" t="s">
        <v>16</v>
      </c>
      <c r="B3" s="64"/>
    </row>
    <row r="4" spans="1:2" s="6" customFormat="1" ht="12.75" customHeight="1">
      <c r="A4" s="4" t="s">
        <v>12</v>
      </c>
      <c r="B4" s="5" t="s">
        <v>41</v>
      </c>
    </row>
    <row r="5" spans="1:2" s="6" customFormat="1" ht="12.75" customHeight="1">
      <c r="A5" s="7" t="s">
        <v>18</v>
      </c>
      <c r="B5" s="8">
        <v>1965</v>
      </c>
    </row>
    <row r="6" spans="1:2" s="6" customFormat="1" ht="12.75" customHeight="1">
      <c r="A6" s="7" t="s">
        <v>19</v>
      </c>
      <c r="B6" s="8">
        <v>4139.8</v>
      </c>
    </row>
    <row r="7" spans="1:2" s="6" customFormat="1" ht="12.75" customHeight="1">
      <c r="A7" s="73" t="s">
        <v>85</v>
      </c>
      <c r="B7" s="74" t="s">
        <v>86</v>
      </c>
    </row>
    <row r="8" spans="1:2" s="6" customFormat="1" ht="12.75" customHeight="1">
      <c r="A8" s="73" t="s">
        <v>87</v>
      </c>
      <c r="B8" s="74" t="s">
        <v>88</v>
      </c>
    </row>
    <row r="9" spans="1:2" s="6" customFormat="1" ht="12.75" customHeight="1">
      <c r="A9" s="11" t="s">
        <v>22</v>
      </c>
      <c r="B9" s="8">
        <v>1487.3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23</v>
      </c>
      <c r="B13" s="8"/>
    </row>
    <row r="14" spans="1:2" s="6" customFormat="1" ht="12.75" customHeight="1" hidden="1">
      <c r="A14" s="9" t="s">
        <v>24</v>
      </c>
      <c r="B14" s="10">
        <v>2267</v>
      </c>
    </row>
    <row r="15" spans="1:2" s="6" customFormat="1" ht="12.75" customHeight="1">
      <c r="A15" s="7" t="s">
        <v>13</v>
      </c>
      <c r="B15" s="10">
        <f>B16+B17</f>
        <v>4807</v>
      </c>
    </row>
    <row r="16" spans="1:2" s="6" customFormat="1" ht="12.75" customHeight="1">
      <c r="A16" s="7" t="s">
        <v>25</v>
      </c>
      <c r="B16" s="8">
        <v>997</v>
      </c>
    </row>
    <row r="17" spans="1:2" s="6" customFormat="1" ht="12.75" customHeight="1">
      <c r="A17" s="7" t="s">
        <v>26</v>
      </c>
      <c r="B17" s="8">
        <v>3810</v>
      </c>
    </row>
    <row r="18" spans="1:2" s="6" customFormat="1" ht="12.75" customHeight="1" hidden="1">
      <c r="A18" s="9" t="s">
        <v>27</v>
      </c>
      <c r="B18" s="8">
        <v>374</v>
      </c>
    </row>
    <row r="19" spans="1:2" s="6" customFormat="1" ht="12.75" customHeight="1">
      <c r="A19" s="7" t="s">
        <v>28</v>
      </c>
      <c r="B19" s="8">
        <v>100</v>
      </c>
    </row>
    <row r="20" spans="1:2" s="6" customFormat="1" ht="12.75" customHeight="1">
      <c r="A20" s="11" t="s">
        <v>29</v>
      </c>
      <c r="B20" s="8">
        <v>209</v>
      </c>
    </row>
    <row r="21" spans="1:2" s="6" customFormat="1" ht="12.75" customHeight="1">
      <c r="A21" s="11" t="s">
        <v>15</v>
      </c>
      <c r="B21" s="8">
        <f>SUM(B22:B24)</f>
        <v>19</v>
      </c>
    </row>
    <row r="22" spans="1:2" s="6" customFormat="1" ht="12.75" customHeight="1" hidden="1">
      <c r="A22" s="9" t="s">
        <v>30</v>
      </c>
      <c r="B22" s="8">
        <v>14</v>
      </c>
    </row>
    <row r="23" spans="1:2" s="12" customFormat="1" ht="12.75" customHeight="1" hidden="1">
      <c r="A23" s="9" t="s">
        <v>31</v>
      </c>
      <c r="B23" s="8"/>
    </row>
    <row r="24" spans="1:2" s="12" customFormat="1" ht="12.75" customHeight="1" hidden="1">
      <c r="A24" s="9" t="s">
        <v>32</v>
      </c>
      <c r="B24" s="8">
        <v>5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84</v>
      </c>
    </row>
    <row r="31" spans="1:2" s="18" customFormat="1" ht="12.75" customHeight="1">
      <c r="A31" s="16" t="s">
        <v>5</v>
      </c>
      <c r="B31" s="17">
        <v>-4976</v>
      </c>
    </row>
    <row r="32" spans="1:2" s="21" customFormat="1" ht="12.75" customHeight="1">
      <c r="A32" s="19" t="s">
        <v>6</v>
      </c>
      <c r="B32" s="20">
        <v>507772</v>
      </c>
    </row>
    <row r="33" spans="1:2" s="21" customFormat="1" ht="12.75" customHeight="1">
      <c r="A33" s="19" t="s">
        <v>44</v>
      </c>
      <c r="B33" s="22">
        <v>498771</v>
      </c>
    </row>
    <row r="34" spans="1:2" s="21" customFormat="1" ht="12.75" customHeight="1">
      <c r="A34" s="24" t="s">
        <v>52</v>
      </c>
      <c r="B34" s="22">
        <v>4025</v>
      </c>
    </row>
    <row r="35" spans="1:2" s="21" customFormat="1" ht="12.75" customHeight="1">
      <c r="A35" s="25"/>
      <c r="B35" s="1"/>
    </row>
    <row r="36" spans="1:2" s="27" customFormat="1" ht="13.5" customHeight="1">
      <c r="A36" s="26" t="s">
        <v>43</v>
      </c>
      <c r="B36" s="26" t="s">
        <v>17</v>
      </c>
    </row>
    <row r="37" spans="1:2" s="27" customFormat="1" ht="13.5" customHeight="1">
      <c r="A37" s="23" t="s">
        <v>63</v>
      </c>
      <c r="B37" s="1">
        <v>121732</v>
      </c>
    </row>
    <row r="38" spans="1:2" s="27" customFormat="1" ht="13.5" customHeight="1">
      <c r="A38" s="28" t="s">
        <v>54</v>
      </c>
      <c r="B38" s="29">
        <v>54602</v>
      </c>
    </row>
    <row r="39" spans="1:3" s="27" customFormat="1" ht="13.5" customHeight="1">
      <c r="A39" s="28" t="s">
        <v>55</v>
      </c>
      <c r="B39" s="32">
        <v>6711</v>
      </c>
      <c r="C39" s="31"/>
    </row>
    <row r="40" spans="1:2" s="27" customFormat="1" ht="13.5" customHeight="1">
      <c r="A40" s="28" t="s">
        <v>56</v>
      </c>
      <c r="B40" s="29">
        <v>5966</v>
      </c>
    </row>
    <row r="41" spans="1:2" s="27" customFormat="1" ht="13.5" customHeight="1">
      <c r="A41" s="28" t="s">
        <v>57</v>
      </c>
      <c r="B41" s="29">
        <v>10808</v>
      </c>
    </row>
    <row r="42" spans="1:3" s="27" customFormat="1" ht="13.5" customHeight="1">
      <c r="A42" s="28" t="s">
        <v>58</v>
      </c>
      <c r="B42" s="29">
        <v>8358</v>
      </c>
      <c r="C42" s="31"/>
    </row>
    <row r="43" spans="1:3" s="34" customFormat="1" ht="13.5" customHeight="1">
      <c r="A43" s="28" t="s">
        <v>59</v>
      </c>
      <c r="B43" s="29">
        <v>32576</v>
      </c>
      <c r="C43" s="33"/>
    </row>
    <row r="44" spans="1:2" s="34" customFormat="1" ht="13.5" customHeight="1">
      <c r="A44" s="28" t="s">
        <v>79</v>
      </c>
      <c r="B44" s="30">
        <v>2710</v>
      </c>
    </row>
    <row r="45" spans="1:2" s="36" customFormat="1" ht="12.75" customHeight="1">
      <c r="A45" s="37" t="s">
        <v>14</v>
      </c>
      <c r="B45" s="38">
        <v>84875</v>
      </c>
    </row>
    <row r="46" spans="1:2" s="36" customFormat="1" ht="12.75" customHeight="1">
      <c r="A46" s="28" t="s">
        <v>60</v>
      </c>
      <c r="B46" s="32">
        <v>7507</v>
      </c>
    </row>
    <row r="47" spans="1:2" s="18" customFormat="1" ht="12.75" customHeight="1">
      <c r="A47" s="28" t="s">
        <v>61</v>
      </c>
      <c r="B47" s="32">
        <v>47764</v>
      </c>
    </row>
    <row r="48" spans="1:3" s="52" customFormat="1" ht="24">
      <c r="A48" s="40" t="s">
        <v>82</v>
      </c>
      <c r="B48" s="65">
        <f>2166.29/1.18+839.97/1.18+279.98/1.18+279.98/1.18+632.7/1.18+177.94/1.18</f>
        <v>3709.2033898305085</v>
      </c>
      <c r="C48" s="53"/>
    </row>
    <row r="49" spans="1:3" s="52" customFormat="1" ht="12.75" customHeight="1">
      <c r="A49" s="40" t="s">
        <v>10</v>
      </c>
      <c r="B49" s="65">
        <f>567.08/1.18+759.8/1.18</f>
        <v>1124.4745762711864</v>
      </c>
      <c r="C49" s="53"/>
    </row>
    <row r="50" spans="1:2" s="52" customFormat="1" ht="12.75" customHeight="1">
      <c r="A50" s="40" t="s">
        <v>45</v>
      </c>
      <c r="B50" s="65">
        <f>4589.08/1.18</f>
        <v>3889.0508474576272</v>
      </c>
    </row>
    <row r="51" spans="1:2" s="52" customFormat="1" ht="12.75" customHeight="1">
      <c r="A51" s="40" t="s">
        <v>51</v>
      </c>
      <c r="B51" s="65">
        <f>1658.24/1.18</f>
        <v>1405.2881355932204</v>
      </c>
    </row>
    <row r="52" spans="1:2" s="52" customFormat="1" ht="12.75" customHeight="1">
      <c r="A52" s="40" t="s">
        <v>50</v>
      </c>
      <c r="B52" s="65">
        <f>14229.18/1.18</f>
        <v>12058.627118644068</v>
      </c>
    </row>
    <row r="53" spans="1:2" s="52" customFormat="1" ht="12.75" customHeight="1">
      <c r="A53" s="40" t="s">
        <v>46</v>
      </c>
      <c r="B53" s="65">
        <f>6881.28/1.18+2635</f>
        <v>8466.593220338982</v>
      </c>
    </row>
    <row r="54" spans="1:99" s="55" customFormat="1" ht="12.75" customHeight="1">
      <c r="A54" s="40" t="s">
        <v>9</v>
      </c>
      <c r="B54" s="32">
        <f>777.33/1.18+1668.01/1.18+2515.42/1.18</f>
        <v>4204.033898305085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</row>
    <row r="55" spans="1:99" s="57" customFormat="1" ht="12.75" customHeight="1">
      <c r="A55" s="40" t="s">
        <v>47</v>
      </c>
      <c r="B55" s="65">
        <f>4077.6/1.18</f>
        <v>3455.593220338983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</row>
    <row r="56" spans="1:99" s="57" customFormat="1" ht="12.75" customHeight="1">
      <c r="A56" s="40" t="s">
        <v>78</v>
      </c>
      <c r="B56" s="32">
        <f>2448.44/1.18</f>
        <v>2074.949152542373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</row>
    <row r="57" spans="1:99" s="57" customFormat="1" ht="12.75" customHeight="1">
      <c r="A57" s="58" t="s">
        <v>64</v>
      </c>
      <c r="B57" s="66">
        <f>7192.67/1.18</f>
        <v>6095.483050847458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</row>
    <row r="58" spans="1:2" s="52" customFormat="1" ht="12.75" customHeight="1">
      <c r="A58" s="40" t="s">
        <v>48</v>
      </c>
      <c r="B58" s="67">
        <v>1281</v>
      </c>
    </row>
    <row r="59" spans="1:3" s="18" customFormat="1" ht="12.75" customHeight="1">
      <c r="A59" s="28" t="s">
        <v>62</v>
      </c>
      <c r="B59" s="32">
        <v>20711</v>
      </c>
      <c r="C59" s="39"/>
    </row>
    <row r="60" spans="1:2" s="18" customFormat="1" ht="12.75" customHeight="1">
      <c r="A60" s="28" t="s">
        <v>65</v>
      </c>
      <c r="B60" s="29">
        <f>B6*0.179*12</f>
        <v>8892.2904</v>
      </c>
    </row>
    <row r="61" spans="1:2" s="18" customFormat="1" ht="12.75" customHeight="1">
      <c r="A61" s="35" t="s">
        <v>76</v>
      </c>
      <c r="B61" s="38">
        <f>SUM(B62:B65)</f>
        <v>30618.559490050164</v>
      </c>
    </row>
    <row r="62" spans="1:2" s="18" customFormat="1" ht="12.75" customHeight="1">
      <c r="A62" s="40" t="s">
        <v>81</v>
      </c>
      <c r="B62" s="30">
        <f>1063.96/1.18</f>
        <v>901.6610169491527</v>
      </c>
    </row>
    <row r="63" spans="1:2" s="18" customFormat="1" ht="12.75" customHeight="1">
      <c r="A63" s="40" t="s">
        <v>11</v>
      </c>
      <c r="B63" s="68">
        <f>13311.14/1.18+8885.62/1.18</f>
        <v>18810.813559322036</v>
      </c>
    </row>
    <row r="64" spans="1:2" s="18" customFormat="1" ht="12.75" customHeight="1">
      <c r="A64" s="40" t="s">
        <v>80</v>
      </c>
      <c r="B64" s="69">
        <f>23128/47+5427.83/1.18/44+9490.52/1.18</f>
        <v>8639.440845982364</v>
      </c>
    </row>
    <row r="65" spans="1:2" s="18" customFormat="1" ht="12.75" customHeight="1">
      <c r="A65" s="40" t="s">
        <v>66</v>
      </c>
      <c r="B65" s="68">
        <f>2674.64/1.18</f>
        <v>2266.64406779661</v>
      </c>
    </row>
    <row r="66" spans="1:2" s="18" customFormat="1" ht="12.75" customHeight="1">
      <c r="A66" s="42" t="s">
        <v>67</v>
      </c>
      <c r="B66" s="30">
        <f>2227890/181008.8*B6</f>
        <v>50953.42890511401</v>
      </c>
    </row>
    <row r="67" spans="1:2" s="18" customFormat="1" ht="12.75" customHeight="1">
      <c r="A67" s="42" t="s">
        <v>68</v>
      </c>
      <c r="B67" s="38">
        <f>B32*0.66%/1.18</f>
        <v>2840.080677966102</v>
      </c>
    </row>
    <row r="68" spans="1:2" s="18" customFormat="1" ht="12.75" customHeight="1">
      <c r="A68" s="42" t="s">
        <v>69</v>
      </c>
      <c r="B68" s="38">
        <f>B32*2.58%/1.18</f>
        <v>11102.133559322034</v>
      </c>
    </row>
    <row r="69" spans="1:2" s="18" customFormat="1" ht="12.75" customHeight="1">
      <c r="A69" s="42" t="s">
        <v>70</v>
      </c>
      <c r="B69" s="38">
        <f>B32*8.19%/1.18</f>
        <v>35242.8193220339</v>
      </c>
    </row>
    <row r="70" spans="1:2" s="18" customFormat="1" ht="12.75" customHeight="1">
      <c r="A70" s="42" t="s">
        <v>7</v>
      </c>
      <c r="B70" s="38">
        <v>337363</v>
      </c>
    </row>
    <row r="71" spans="1:2" s="18" customFormat="1" ht="12.75" customHeight="1">
      <c r="A71" s="41" t="s">
        <v>71</v>
      </c>
      <c r="B71" s="30">
        <f>577550/181008.8*B6</f>
        <v>13208.979287194878</v>
      </c>
    </row>
    <row r="72" spans="1:2" s="18" customFormat="1" ht="12.75" customHeight="1">
      <c r="A72" s="42" t="s">
        <v>8</v>
      </c>
      <c r="B72" s="38">
        <f>B70+B71</f>
        <v>350571.9792871949</v>
      </c>
    </row>
    <row r="73" spans="1:2" s="18" customFormat="1" ht="12.75" customHeight="1">
      <c r="A73" s="41" t="s">
        <v>72</v>
      </c>
      <c r="B73" s="30">
        <f>B72*0.18</f>
        <v>63102.95627169508</v>
      </c>
    </row>
    <row r="74" spans="1:2" s="18" customFormat="1" ht="12.75" customHeight="1">
      <c r="A74" s="42" t="s">
        <v>73</v>
      </c>
      <c r="B74" s="38">
        <f>B72+B73</f>
        <v>413674.93555889</v>
      </c>
    </row>
    <row r="75" spans="1:2" s="18" customFormat="1" ht="12.75" customHeight="1">
      <c r="A75" s="41" t="s">
        <v>74</v>
      </c>
      <c r="B75" s="32">
        <v>83624</v>
      </c>
    </row>
    <row r="76" spans="1:2" s="18" customFormat="1" ht="12.75" customHeight="1">
      <c r="A76" s="41" t="s">
        <v>53</v>
      </c>
      <c r="B76" s="29">
        <v>168719</v>
      </c>
    </row>
    <row r="77" spans="1:2" s="59" customFormat="1" ht="12.75" customHeight="1">
      <c r="A77" s="60" t="s">
        <v>83</v>
      </c>
      <c r="B77" s="43"/>
    </row>
    <row r="78" spans="1:2" s="59" customFormat="1" ht="12.75" customHeight="1">
      <c r="A78" s="61"/>
      <c r="B78" s="43"/>
    </row>
    <row r="79" ht="12">
      <c r="A79" s="44" t="s">
        <v>0</v>
      </c>
    </row>
    <row r="80" spans="1:2" ht="12">
      <c r="A80" s="45" t="s">
        <v>1</v>
      </c>
      <c r="B80" s="70" t="s">
        <v>2</v>
      </c>
    </row>
    <row r="81" spans="1:2" ht="12">
      <c r="A81" s="46" t="s">
        <v>39</v>
      </c>
      <c r="B81" s="71"/>
    </row>
    <row r="82" spans="1:2" ht="12">
      <c r="A82" s="45" t="s">
        <v>3</v>
      </c>
      <c r="B82" s="70" t="s">
        <v>4</v>
      </c>
    </row>
    <row r="83" spans="1:2" ht="12">
      <c r="A83" s="46" t="s">
        <v>75</v>
      </c>
      <c r="B83" s="70"/>
    </row>
    <row r="84" ht="12">
      <c r="A84" s="45" t="s">
        <v>40</v>
      </c>
    </row>
    <row r="85" spans="1:2" s="48" customFormat="1" ht="12">
      <c r="A85" s="47"/>
      <c r="B85" s="72"/>
    </row>
    <row r="86" spans="1:2" s="48" customFormat="1" ht="12">
      <c r="A86" s="49"/>
      <c r="B86" s="72"/>
    </row>
    <row r="87" spans="1:2" s="48" customFormat="1" ht="12">
      <c r="A87" s="47"/>
      <c r="B87" s="72"/>
    </row>
    <row r="89" ht="12">
      <c r="A89" s="51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2011-04-25T09:12:24Z</dcterms:modified>
  <cp:category/>
  <cp:version/>
  <cp:contentType/>
  <cp:contentStatus/>
</cp:coreProperties>
</file>