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лист)'!$A$1:$CL$88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<sst xmlns="http://schemas.openxmlformats.org/spreadsheetml/2006/main" count="90" uniqueCount="90">
  <si>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</si>
  <si>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</si>
  <si>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</si>
  <si>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</si>
  <si>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</si>
  <si>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</si>
  <si>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</si>
  <si>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</si>
  <si>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</si>
  <si>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</si>
  <si>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</si>
  <si>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</si>
  <si>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</si>
  <si>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</si>
  <si>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</si>
  <si>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228049 руб. снижение объемов работ в 2011 г. в связи с перерасходом затрат в 2010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</si>
  <si>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</si>
  <si>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</si>
  <si>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</si>
  <si>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</si>
  <si>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</si>
  <si>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</si>
  <si>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</si>
  <si>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</si>
  <si>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</si>
  <si>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</si>
  <si>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</si>
  <si>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</si>
  <si>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</si>
  <si>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</si>
  <si>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</si>
  <si>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</si>
  <si>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</si>
  <si>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</si>
  <si>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</si>
  <si>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</si>
  <si>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</si>
  <si>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</si>
  <si>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</si>
  <si>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</si>
  <si>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</si>
  <si>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Р.Зорге, 28/2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</si>
  <si>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</si>
  <si>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</si>
  <si>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</si>
  <si>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</si>
  <si>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</si>
  <si>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Поверка, ремонт или замена водосчетчиков (подряд)</t>
  </si>
  <si>
    <t>ОТЧЕТ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</si>
  <si>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</si>
  <si>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</si>
  <si>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</si>
  <si>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</si>
  <si>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</si>
  <si>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</si>
  <si>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</si>
  <si>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</si>
  <si>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</si>
  <si>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</si>
  <si>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</si>
  <si>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</si>
  <si>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</si>
  <si>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</si>
  <si>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</si>
  <si>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</si>
  <si>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Ремонт, смена труб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</si>
  <si>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</si>
  <si>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</si>
  <si>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</si>
  <si>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</si>
  <si>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</si>
  <si>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</si>
  <si>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</si>
  <si>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</si>
  <si>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</si>
  <si>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</si>
  <si>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</si>
  <si>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</si>
  <si>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</si>
  <si>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</si>
  <si>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</si>
  <si>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</si>
  <si>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</si>
  <si>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Ремонт ЦО (ремонт, смена вентилей, задвижек, труб ЦО)</t>
  </si>
  <si>
    <t>Плотнические работы (остекление, ремонт форточек, установка, смена замков, пружин, ремонт слуховых окон)</t>
  </si>
  <si>
    <t>Сумма, руб.</t>
  </si>
  <si>
    <t>Материал стен</t>
  </si>
  <si>
    <t>панельный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</si>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</sst>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3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25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90"/>
  <sheetViews>
    <sheetView tabSelected="1" zoomScale="85" zoomScaleNormal="85" zoomScaleSheetLayoutView="100" workbookViewId="0" topLeftCell="A1">
      <selection activeCell="A9" sqref="A9"/>
    </sheetView>
  </sheetViews>
  <sheetFormatPr defaultColWidth="9.140625" defaultRowHeight="12.75"/>
  <cols>
    <col min="1" max="1" width="88.421875" style="50" customWidth="1"/>
    <col min="2" max="2" width="18.28125" style="63" customWidth="1"/>
    <col min="3" max="16384" width="9.140625" style="2" customWidth="1"/>
  </cols>
  <sheetData>
    <row r="1" ht="12">
      <c r="A1" s="62" t="s">
        <v>48</v>
      </c>
    </row>
    <row r="2" spans="1:2" s="3" customFormat="1" ht="12">
      <c r="A2" s="62" t="s">
        <v>78</v>
      </c>
      <c r="B2" s="64"/>
    </row>
    <row r="3" spans="1:2" s="3" customFormat="1" ht="12">
      <c r="A3" s="62" t="s">
        <v>16</v>
      </c>
      <c r="B3" s="64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1965</v>
      </c>
    </row>
    <row r="6" spans="1:2" s="6" customFormat="1" ht="12.75" customHeight="1">
      <c r="A6" s="7" t="s">
        <v>19</v>
      </c>
      <c r="B6" s="8">
        <v>3549.2</v>
      </c>
    </row>
    <row r="7" spans="1:2" s="6" customFormat="1" ht="12.75" customHeight="1">
      <c r="A7" s="71" t="s">
        <v>86</v>
      </c>
      <c r="B7" s="72" t="s">
        <v>87</v>
      </c>
    </row>
    <row r="8" spans="1:2" s="6" customFormat="1" ht="12.75" customHeight="1">
      <c r="A8" s="71" t="s">
        <v>88</v>
      </c>
      <c r="B8" s="72" t="s">
        <v>89</v>
      </c>
    </row>
    <row r="9" spans="1:2" s="6" customFormat="1" ht="12.75" customHeight="1">
      <c r="A9" s="11" t="s">
        <v>22</v>
      </c>
      <c r="B9" s="8">
        <v>1142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="6" customFormat="1" ht="12.75" customHeight="1" hidden="1"/>
    <row r="13" spans="1:2" s="6" customFormat="1" ht="12.75" customHeight="1" hidden="1">
      <c r="A13" s="9" t="s">
        <v>23</v>
      </c>
      <c r="B13" s="8">
        <v>879</v>
      </c>
    </row>
    <row r="14" spans="1:2" s="6" customFormat="1" ht="12.75" customHeight="1" hidden="1">
      <c r="A14" s="9" t="s">
        <v>24</v>
      </c>
      <c r="B14" s="10">
        <v>1627</v>
      </c>
    </row>
    <row r="15" spans="1:2" s="6" customFormat="1" ht="12.75" customHeight="1">
      <c r="A15" s="7" t="s">
        <v>12</v>
      </c>
      <c r="B15" s="10">
        <f>B16+B17</f>
        <v>3107</v>
      </c>
    </row>
    <row r="16" spans="1:2" s="6" customFormat="1" ht="12.75" customHeight="1">
      <c r="A16" s="7" t="s">
        <v>25</v>
      </c>
      <c r="B16" s="8">
        <v>887</v>
      </c>
    </row>
    <row r="17" spans="1:2" s="6" customFormat="1" ht="12.75" customHeight="1">
      <c r="A17" s="7" t="s">
        <v>26</v>
      </c>
      <c r="B17" s="8">
        <v>2220</v>
      </c>
    </row>
    <row r="18" spans="1:2" s="6" customFormat="1" ht="12.75" customHeight="1" hidden="1">
      <c r="A18" s="9" t="s">
        <v>27</v>
      </c>
      <c r="B18" s="8">
        <v>308</v>
      </c>
    </row>
    <row r="19" spans="1:2" s="6" customFormat="1" ht="12.75" customHeight="1">
      <c r="A19" s="7" t="s">
        <v>28</v>
      </c>
      <c r="B19" s="8">
        <v>80</v>
      </c>
    </row>
    <row r="20" spans="1:2" s="6" customFormat="1" ht="12.75" customHeight="1">
      <c r="A20" s="11" t="s">
        <v>29</v>
      </c>
      <c r="B20" s="8">
        <v>183</v>
      </c>
    </row>
    <row r="21" spans="1:2" s="6" customFormat="1" ht="12.75" customHeight="1">
      <c r="A21" s="11" t="s">
        <v>14</v>
      </c>
      <c r="B21" s="8">
        <f>SUM(B22:B24)</f>
        <v>25</v>
      </c>
    </row>
    <row r="22" spans="1:2" s="6" customFormat="1" ht="12.75" customHeight="1" hidden="1">
      <c r="A22" s="9" t="s">
        <v>30</v>
      </c>
      <c r="B22" s="8">
        <v>16</v>
      </c>
    </row>
    <row r="23" spans="1:2" s="12" customFormat="1" ht="12.75" customHeight="1" hidden="1">
      <c r="A23" s="9" t="s">
        <v>31</v>
      </c>
      <c r="B23" s="8">
        <v>2</v>
      </c>
    </row>
    <row r="24" spans="1:2" s="12" customFormat="1" ht="12.75" customHeight="1" hidden="1">
      <c r="A24" s="9" t="s">
        <v>32</v>
      </c>
      <c r="B24" s="8">
        <v>7</v>
      </c>
    </row>
    <row r="25" spans="1:2" s="12" customFormat="1" ht="12.75" customHeight="1" hidden="1">
      <c r="A25" s="9" t="s">
        <v>33</v>
      </c>
      <c r="B25" s="8">
        <v>1360</v>
      </c>
    </row>
    <row r="26" spans="1:2" s="12" customFormat="1" ht="12.75" customHeight="1" hidden="1">
      <c r="A26" s="9" t="s">
        <v>34</v>
      </c>
      <c r="B26" s="8">
        <v>800</v>
      </c>
    </row>
    <row r="27" spans="1:2" s="12" customFormat="1" ht="12.75" customHeight="1" hidden="1">
      <c r="A27" s="9" t="s">
        <v>35</v>
      </c>
      <c r="B27" s="8">
        <v>880</v>
      </c>
    </row>
    <row r="28" spans="1:2" s="12" customFormat="1" ht="12.75" customHeight="1" hidden="1">
      <c r="A28" s="9" t="s">
        <v>36</v>
      </c>
      <c r="B28" s="8">
        <v>164</v>
      </c>
    </row>
    <row r="29" spans="1:2" s="12" customFormat="1" ht="23.25" customHeight="1">
      <c r="A29" s="7" t="s">
        <v>37</v>
      </c>
      <c r="B29" s="8" t="s">
        <v>38</v>
      </c>
    </row>
    <row r="30" spans="1:2" s="15" customFormat="1" ht="12.75" customHeight="1">
      <c r="A30" s="13" t="s">
        <v>42</v>
      </c>
      <c r="B30" s="14" t="s">
        <v>85</v>
      </c>
    </row>
    <row r="31" spans="1:2" s="18" customFormat="1" ht="12.75" customHeight="1">
      <c r="A31" s="16" t="s">
        <v>5</v>
      </c>
      <c r="B31" s="17">
        <v>10490</v>
      </c>
    </row>
    <row r="32" spans="1:2" s="21" customFormat="1" ht="12.75" customHeight="1">
      <c r="A32" s="19" t="s">
        <v>6</v>
      </c>
      <c r="B32" s="20">
        <v>429231</v>
      </c>
    </row>
    <row r="33" spans="1:2" s="21" customFormat="1" ht="12.75" customHeight="1" hidden="1">
      <c r="A33" s="22" t="s">
        <v>53</v>
      </c>
      <c r="B33" s="20">
        <v>412805.4</v>
      </c>
    </row>
    <row r="34" spans="1:2" s="21" customFormat="1" ht="12.75" customHeight="1">
      <c r="A34" s="19" t="s">
        <v>49</v>
      </c>
      <c r="B34" s="24">
        <v>4038.3</v>
      </c>
    </row>
    <row r="35" spans="1:2" s="21" customFormat="1" ht="12.75" customHeight="1" hidden="1">
      <c r="A35" s="22" t="s">
        <v>54</v>
      </c>
      <c r="B35" s="24">
        <v>3572.86</v>
      </c>
    </row>
    <row r="36" spans="1:2" s="21" customFormat="1" ht="12.75" customHeight="1" hidden="1">
      <c r="A36" s="26" t="s">
        <v>52</v>
      </c>
      <c r="B36" s="24"/>
    </row>
    <row r="37" spans="1:2" s="21" customFormat="1" ht="12" customHeight="1" hidden="1">
      <c r="A37" s="22" t="s">
        <v>55</v>
      </c>
      <c r="B37" s="24"/>
    </row>
    <row r="38" spans="1:2" s="21" customFormat="1" ht="12.75" customHeight="1">
      <c r="A38" s="19" t="s">
        <v>44</v>
      </c>
      <c r="B38" s="23">
        <f>B33+B35+B37</f>
        <v>416378.26</v>
      </c>
    </row>
    <row r="39" spans="1:2" s="21" customFormat="1" ht="12.75" customHeight="1">
      <c r="A39" s="27" t="s">
        <v>50</v>
      </c>
      <c r="B39" s="23">
        <f>B31+B32+B34-B33-B35+B36-B37</f>
        <v>27381.039999999964</v>
      </c>
    </row>
    <row r="40" spans="1:2" s="21" customFormat="1" ht="12.75" customHeight="1">
      <c r="A40" s="28"/>
      <c r="B40" s="1"/>
    </row>
    <row r="41" spans="1:2" s="30" customFormat="1" ht="13.5" customHeight="1">
      <c r="A41" s="29" t="s">
        <v>43</v>
      </c>
      <c r="B41" s="29" t="s">
        <v>17</v>
      </c>
    </row>
    <row r="42" spans="1:2" s="30" customFormat="1" ht="13.5" customHeight="1">
      <c r="A42" s="25" t="s">
        <v>64</v>
      </c>
      <c r="B42" s="1">
        <v>96932</v>
      </c>
    </row>
    <row r="43" spans="1:2" s="30" customFormat="1" ht="13.5" customHeight="1">
      <c r="A43" s="31" t="s">
        <v>56</v>
      </c>
      <c r="B43" s="32">
        <v>40875</v>
      </c>
    </row>
    <row r="44" spans="1:2" s="30" customFormat="1" ht="13.5" customHeight="1">
      <c r="A44" s="31" t="s">
        <v>57</v>
      </c>
      <c r="B44" s="34">
        <v>5971</v>
      </c>
    </row>
    <row r="45" spans="1:2" s="30" customFormat="1" ht="13.5" customHeight="1">
      <c r="A45" s="31" t="s">
        <v>58</v>
      </c>
      <c r="B45" s="32">
        <v>9266</v>
      </c>
    </row>
    <row r="46" spans="1:2" s="30" customFormat="1" ht="13.5" customHeight="1">
      <c r="A46" s="31" t="s">
        <v>59</v>
      </c>
      <c r="B46" s="32">
        <v>7318</v>
      </c>
    </row>
    <row r="47" spans="1:2" s="35" customFormat="1" ht="13.5" customHeight="1">
      <c r="A47" s="31" t="s">
        <v>60</v>
      </c>
      <c r="B47" s="32">
        <v>28523</v>
      </c>
    </row>
    <row r="48" spans="1:2" s="35" customFormat="1" ht="13.5" customHeight="1">
      <c r="A48" s="31" t="s">
        <v>81</v>
      </c>
      <c r="B48" s="33">
        <v>2168</v>
      </c>
    </row>
    <row r="49" spans="1:2" s="35" customFormat="1" ht="13.5" customHeight="1">
      <c r="A49" s="31" t="s">
        <v>80</v>
      </c>
      <c r="B49" s="33">
        <v>2811</v>
      </c>
    </row>
    <row r="50" spans="1:2" s="37" customFormat="1" ht="12.75" customHeight="1">
      <c r="A50" s="38" t="s">
        <v>13</v>
      </c>
      <c r="B50" s="39">
        <v>62030</v>
      </c>
    </row>
    <row r="51" spans="1:2" s="37" customFormat="1" ht="12.75" customHeight="1">
      <c r="A51" s="31" t="s">
        <v>61</v>
      </c>
      <c r="B51" s="34">
        <v>7567</v>
      </c>
    </row>
    <row r="52" spans="1:2" s="18" customFormat="1" ht="12.75" customHeight="1">
      <c r="A52" s="31" t="s">
        <v>62</v>
      </c>
      <c r="B52" s="34">
        <v>35626</v>
      </c>
    </row>
    <row r="53" spans="1:2" s="52" customFormat="1" ht="24">
      <c r="A53" s="40" t="s">
        <v>84</v>
      </c>
      <c r="B53" s="65">
        <f>279.98/1.18+485.06/1.18</f>
        <v>648.3389830508476</v>
      </c>
    </row>
    <row r="54" spans="1:2" s="52" customFormat="1" ht="12.75" customHeight="1">
      <c r="A54" s="40" t="s">
        <v>10</v>
      </c>
      <c r="B54" s="34">
        <f>227.46/1.18</f>
        <v>192.7627118644068</v>
      </c>
    </row>
    <row r="55" spans="1:2" s="52" customFormat="1" ht="12.75" customHeight="1">
      <c r="A55" s="40" t="s">
        <v>45</v>
      </c>
      <c r="B55" s="65">
        <f>14931.54/1.18+2635</f>
        <v>15288.84745762712</v>
      </c>
    </row>
    <row r="56" spans="1:2" s="53" customFormat="1" ht="12.75" customHeight="1">
      <c r="A56" s="40" t="s">
        <v>65</v>
      </c>
      <c r="B56" s="65">
        <f>2315.51/1.18+913.51/1.18</f>
        <v>2736.4576271186443</v>
      </c>
    </row>
    <row r="57" spans="1:90" s="55" customFormat="1" ht="12.75" customHeight="1">
      <c r="A57" s="40" t="s">
        <v>9</v>
      </c>
      <c r="B57" s="34">
        <f>3740.73/1.18</f>
        <v>3170.1101694915255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</row>
    <row r="58" spans="1:90" s="55" customFormat="1" ht="12.75" customHeight="1">
      <c r="A58" s="40" t="s">
        <v>83</v>
      </c>
      <c r="B58" s="34">
        <f>2254.92/1.18</f>
        <v>1910.949152542373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</row>
    <row r="59" spans="1:90" s="57" customFormat="1" ht="12.75" customHeight="1">
      <c r="A59" s="40" t="s">
        <v>46</v>
      </c>
      <c r="B59" s="34">
        <f>1512.7/1.18</f>
        <v>1281.949152542373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</row>
    <row r="60" spans="1:90" s="57" customFormat="1" ht="12.75" customHeight="1">
      <c r="A60" s="40" t="s">
        <v>79</v>
      </c>
      <c r="B60" s="65">
        <f>279.38/1.18</f>
        <v>236.76271186440678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</row>
    <row r="61" spans="1:90" s="57" customFormat="1" ht="12.75" customHeight="1">
      <c r="A61" s="58" t="s">
        <v>66</v>
      </c>
      <c r="B61" s="34">
        <f>2619.91/1.18+6345.91/1.18</f>
        <v>7598.152542372882</v>
      </c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</row>
    <row r="62" spans="1:2" s="52" customFormat="1" ht="12.75" customHeight="1">
      <c r="A62" s="40" t="s">
        <v>47</v>
      </c>
      <c r="B62" s="66">
        <f>1281*2</f>
        <v>2562</v>
      </c>
    </row>
    <row r="63" spans="1:2" s="18" customFormat="1" ht="12.75" customHeight="1">
      <c r="A63" s="31" t="s">
        <v>63</v>
      </c>
      <c r="B63" s="34">
        <v>11213</v>
      </c>
    </row>
    <row r="64" spans="1:2" s="18" customFormat="1" ht="12.75" customHeight="1">
      <c r="A64" s="31" t="s">
        <v>67</v>
      </c>
      <c r="B64" s="32">
        <f>B6*0.179*12</f>
        <v>7623.6816</v>
      </c>
    </row>
    <row r="65" spans="1:2" s="18" customFormat="1" ht="12.75" customHeight="1">
      <c r="A65" s="36" t="s">
        <v>77</v>
      </c>
      <c r="B65" s="39">
        <f>SUM(B66:B66)</f>
        <v>8389.110337507787</v>
      </c>
    </row>
    <row r="66" spans="1:2" s="18" customFormat="1" ht="12.75" customHeight="1">
      <c r="A66" s="40" t="s">
        <v>82</v>
      </c>
      <c r="B66" s="67">
        <f>23128/47+5427.83/1.18/44+4592.76/1.18+4602.37/1.18</f>
        <v>8389.110337507787</v>
      </c>
    </row>
    <row r="67" spans="1:2" s="18" customFormat="1" ht="12.75" customHeight="1">
      <c r="A67" s="42" t="s">
        <v>68</v>
      </c>
      <c r="B67" s="33">
        <f>2227890/181008.8*B6</f>
        <v>43684.21418185193</v>
      </c>
    </row>
    <row r="68" spans="1:2" s="18" customFormat="1" ht="12.75" customHeight="1">
      <c r="A68" s="42" t="s">
        <v>69</v>
      </c>
      <c r="B68" s="39">
        <f>B32*0.66%/1.18</f>
        <v>2400.783559322034</v>
      </c>
    </row>
    <row r="69" spans="1:2" s="18" customFormat="1" ht="12.75" customHeight="1">
      <c r="A69" s="42" t="s">
        <v>70</v>
      </c>
      <c r="B69" s="39">
        <f>B32*2.58%/1.18</f>
        <v>9384.881186440678</v>
      </c>
    </row>
    <row r="70" spans="1:2" s="18" customFormat="1" ht="12.75" customHeight="1">
      <c r="A70" s="42" t="s">
        <v>71</v>
      </c>
      <c r="B70" s="39">
        <f>B32*8.19%/1.18</f>
        <v>29791.54144067797</v>
      </c>
    </row>
    <row r="71" spans="1:2" s="18" customFormat="1" ht="12.75" customHeight="1">
      <c r="A71" s="42" t="s">
        <v>7</v>
      </c>
      <c r="B71" s="39">
        <v>252612.4</v>
      </c>
    </row>
    <row r="72" spans="1:2" s="18" customFormat="1" ht="12.75" customHeight="1">
      <c r="A72" s="41" t="s">
        <v>72</v>
      </c>
      <c r="B72" s="33">
        <f>577550/181008.8*B6</f>
        <v>11324.534829245871</v>
      </c>
    </row>
    <row r="73" spans="1:2" s="18" customFormat="1" ht="12.75" customHeight="1">
      <c r="A73" s="42" t="s">
        <v>8</v>
      </c>
      <c r="B73" s="39">
        <f>B71+B72</f>
        <v>263936.93482924585</v>
      </c>
    </row>
    <row r="74" spans="1:2" s="18" customFormat="1" ht="12.75" customHeight="1">
      <c r="A74" s="41" t="s">
        <v>73</v>
      </c>
      <c r="B74" s="33">
        <f>B73*0.18</f>
        <v>47508.64826926425</v>
      </c>
    </row>
    <row r="75" spans="1:2" s="18" customFormat="1" ht="12.75" customHeight="1">
      <c r="A75" s="42" t="s">
        <v>74</v>
      </c>
      <c r="B75" s="39">
        <f>B73+B74</f>
        <v>311445.5830985101</v>
      </c>
    </row>
    <row r="76" spans="1:2" s="18" customFormat="1" ht="12.75" customHeight="1">
      <c r="A76" s="41" t="s">
        <v>75</v>
      </c>
      <c r="B76" s="34">
        <v>-332982</v>
      </c>
    </row>
    <row r="77" spans="1:2" s="18" customFormat="1" ht="12.75" customHeight="1">
      <c r="A77" s="41" t="s">
        <v>51</v>
      </c>
      <c r="B77" s="32">
        <f>B38-B75+B76</f>
        <v>-228049.3230985101</v>
      </c>
    </row>
    <row r="78" spans="1:2" s="59" customFormat="1" ht="12.75" customHeight="1">
      <c r="A78" s="60" t="s">
        <v>15</v>
      </c>
      <c r="B78" s="43"/>
    </row>
    <row r="79" spans="1:2" s="59" customFormat="1" ht="12.75" customHeight="1">
      <c r="A79" s="61"/>
      <c r="B79" s="43"/>
    </row>
    <row r="80" ht="12">
      <c r="A80" s="44" t="s">
        <v>0</v>
      </c>
    </row>
    <row r="81" spans="1:2" ht="12">
      <c r="A81" s="45" t="s">
        <v>1</v>
      </c>
      <c r="B81" s="68" t="s">
        <v>2</v>
      </c>
    </row>
    <row r="82" spans="1:2" ht="12">
      <c r="A82" s="46" t="s">
        <v>39</v>
      </c>
      <c r="B82" s="69"/>
    </row>
    <row r="83" spans="1:2" ht="12">
      <c r="A83" s="45" t="s">
        <v>3</v>
      </c>
      <c r="B83" s="68" t="s">
        <v>4</v>
      </c>
    </row>
    <row r="84" spans="1:2" ht="12">
      <c r="A84" s="46" t="s">
        <v>76</v>
      </c>
      <c r="B84" s="68"/>
    </row>
    <row r="85" ht="12">
      <c r="A85" s="45" t="s">
        <v>40</v>
      </c>
    </row>
    <row r="86" spans="1:2" s="48" customFormat="1" ht="12">
      <c r="A86" s="47"/>
      <c r="B86" s="70"/>
    </row>
    <row r="87" spans="1:2" s="48" customFormat="1" ht="12">
      <c r="A87" s="49"/>
      <c r="B87" s="70"/>
    </row>
    <row r="88" spans="1:2" s="48" customFormat="1" ht="12">
      <c r="A88" s="47"/>
      <c r="B88" s="70"/>
    </row>
    <row r="90" ht="12">
      <c r="A90" s="51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2011-04-25T09:15:27Z</dcterms:modified>
  <cp:category/>
  <cp:version/>
  <cp:contentType/>
  <cp:contentStatus/>
</cp:coreProperties>
</file>