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Р.Зорге 36" sheetId="1" r:id="rId1"/>
  </sheets>
  <definedNames/>
  <calcPr fullCalcOnLoad="1"/>
</workbook>
</file>

<file path=xl/sharedStrings.xml><?xml version="1.0" encoding="utf-8"?>
<sst xmlns="http://schemas.openxmlformats.org/spreadsheetml/2006/main" count="64" uniqueCount="62">
  <si>
    <t>ОТЧЕТ</t>
  </si>
  <si>
    <t>Статьи доходов</t>
  </si>
  <si>
    <t>Начислено населению</t>
  </si>
  <si>
    <t>Поступление от населения</t>
  </si>
  <si>
    <t xml:space="preserve">Начислено арендаторам </t>
  </si>
  <si>
    <t>Поступление от арендаторов</t>
  </si>
  <si>
    <t>Начислено за рекламу</t>
  </si>
  <si>
    <t>Поступление от рекламы</t>
  </si>
  <si>
    <t>Поступление</t>
  </si>
  <si>
    <t>Задолженность на 01.01.2012 г.</t>
  </si>
  <si>
    <t>Статьи расходов</t>
  </si>
  <si>
    <t>Уборка лестничных клеток</t>
  </si>
  <si>
    <t>Вывоз твердых бытовых отходов</t>
  </si>
  <si>
    <t>Задолженность на 01.01.2011 г.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</si>
  <si>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</si>
  <si>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</si>
  <si>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</si>
  <si>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</si>
  <si>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</si>
  <si>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</si>
  <si>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</si>
  <si>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</si>
  <si>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Итого стоимость услуг  с НДС</t>
  </si>
  <si>
    <t>Сумма,руб.</t>
  </si>
  <si>
    <t>Итого стоимость услуг без НДС</t>
  </si>
  <si>
    <t>Обслуживание ВДГО</t>
  </si>
  <si>
    <t xml:space="preserve"> стоимости работ по содержанию и ремонту общедомового имущества 
за 2011 год </t>
  </si>
  <si>
    <t>не больше 3%</t>
  </si>
  <si>
    <t>не больше 15,8%</t>
  </si>
  <si>
    <t>Сальдо на 01.01.2011 г.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</si>
  <si>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</si>
  <si>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</si>
  <si>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</si>
  <si>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</si>
  <si>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4.Общехозяйственные расходы</t>
  </si>
  <si>
    <t>2. Расходы по техническому обслуживанию конструктивного и инженерного оборудования, в т.ч. аварийно-ремонтные работы</t>
  </si>
  <si>
    <t>6. Прочие расходы (услуги банка и т.д.)</t>
  </si>
  <si>
    <t>Адрес :</t>
  </si>
  <si>
    <t>5.Расходы по начислению и сбору платежей,управление жилищным фондом:</t>
  </si>
  <si>
    <t xml:space="preserve">Водопотребление </t>
  </si>
  <si>
    <t>Предъявлено МУП Уфаводоканал</t>
  </si>
  <si>
    <t>Разница</t>
  </si>
  <si>
    <t>Предъявлено БашРТС</t>
  </si>
  <si>
    <t>Начислено населению (ГВС)</t>
  </si>
  <si>
    <t>Начислено населению (ХВС)</t>
  </si>
  <si>
    <r>
      <t xml:space="preserve">Председатель Совета МКД     </t>
    </r>
    <r>
      <rPr>
        <u val="single"/>
        <sz val="9"/>
        <rFont val="Arial"/>
        <family val="2"/>
      </rPr>
      <t xml:space="preserve">                                         </t>
    </r>
    <r>
      <rPr>
        <sz val="9"/>
        <rFont val="Arial"/>
        <family val="2"/>
      </rPr>
      <t>(ФИО)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</si>
  <si>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   </t>
    </r>
    <r>
      <rPr>
        <sz val="9"/>
        <rFont val="Arial"/>
        <family val="2"/>
      </rPr>
      <t xml:space="preserve"> (подпись)</t>
    </r>
  </si>
  <si>
    <t>Директор ООО "ЖЭУ - 33"</t>
  </si>
  <si>
    <t>Бадертдинов Р.Ф.</t>
  </si>
  <si>
    <t>Ремонт лестничных клеток</t>
  </si>
  <si>
    <t>Очистка кровли, козырьков от снега и наледи</t>
  </si>
  <si>
    <t>Общестр.работы (ремонт штукатурки, ремонт пола, стен, заделка трещин, ремонт цоколя и проч.)</t>
  </si>
  <si>
    <t>Подготовка к зиме (промывка, опрессовка системы ЦО, запуск ЦО, ремонт и смена задвижек, вентилей, ремонт тепловых узлов, замена радиаторов и т.д.)</t>
  </si>
  <si>
    <t>Электромонтажные работы,смена светильников</t>
  </si>
  <si>
    <t>Благоустройство (уст-ка,ремонт и покраска к/площ,скамеек,урн,б/площ,огражд и т.д.)</t>
  </si>
  <si>
    <t>Ямочный ремонт</t>
  </si>
  <si>
    <t>Кронирование деревьев</t>
  </si>
  <si>
    <t>Справочно:</t>
  </si>
  <si>
    <t>В 2012 году произведено снижение объемов работ в связи с перерасходом затрат в 2011 году.</t>
  </si>
  <si>
    <t>Плотницкие работы (смена стекол,ремонт окон,дв. полотен, смена пружин, петель, замков и проч.)</t>
  </si>
  <si>
    <t>Финансовый результат (перерасход (-), неосвоение (+)</t>
  </si>
  <si>
    <t>Р.Зорге,36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</si>
</sst>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  <numFmt numFmtId="207" formatCode="0,000,000.00"/>
    <numFmt numFmtId="208" formatCode="_(&quot;$&quot;* #,##0.0_);_(&quot;$&quot;* \(#,##0.0\);_(&quot;$&quot;* &quot;-&quot;??_);_(@_)"/>
    <numFmt numFmtId="209" formatCode="_(&quot;$&quot;* #,##0_);_(&quot;$&quot;* \(#,##0\);_(&quot;$&quot;* &quot;-&quot;??_);_(@_)"/>
    <numFmt numFmtId="210" formatCode="00,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00,000.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54" applyFont="1" applyFill="1">
      <alignment/>
      <protection/>
    </xf>
    <xf numFmtId="0" fontId="0" fillId="0" borderId="0" xfId="54" applyFont="1">
      <alignment/>
      <protection/>
    </xf>
    <xf numFmtId="0" fontId="0" fillId="0" borderId="0" xfId="54" applyFont="1" applyFill="1" applyAlignment="1">
      <alignment vertical="top" wrapText="1"/>
      <protection/>
    </xf>
    <xf numFmtId="10" fontId="0" fillId="24" borderId="0" xfId="54" applyNumberFormat="1" applyFont="1" applyFill="1">
      <alignment/>
      <protection/>
    </xf>
    <xf numFmtId="9" fontId="0" fillId="24" borderId="0" xfId="54" applyNumberFormat="1" applyFont="1" applyFill="1">
      <alignment/>
      <protection/>
    </xf>
    <xf numFmtId="0" fontId="0" fillId="0" borderId="0" xfId="0" applyFill="1" applyAlignment="1">
      <alignment/>
    </xf>
    <xf numFmtId="0" fontId="0" fillId="24" borderId="0" xfId="54" applyFont="1" applyFill="1">
      <alignment/>
      <protection/>
    </xf>
    <xf numFmtId="0" fontId="20" fillId="24" borderId="0" xfId="54" applyFont="1" applyFill="1" applyAlignment="1">
      <alignment horizontal="center"/>
      <protection/>
    </xf>
    <xf numFmtId="1" fontId="20" fillId="24" borderId="0" xfId="54" applyNumberFormat="1" applyFont="1" applyFill="1" applyBorder="1" applyAlignment="1">
      <alignment horizontal="center"/>
      <protection/>
    </xf>
    <xf numFmtId="0" fontId="22" fillId="0" borderId="0" xfId="54" applyFont="1" applyFill="1">
      <alignment/>
      <protection/>
    </xf>
    <xf numFmtId="0" fontId="22" fillId="0" borderId="0" xfId="54" applyFont="1" applyFill="1" applyAlignment="1">
      <alignment vertical="top" wrapText="1"/>
      <protection/>
    </xf>
    <xf numFmtId="0" fontId="22" fillId="0" borderId="0" xfId="54" applyFont="1" applyFill="1" applyBorder="1" applyAlignment="1">
      <alignment horizontal="left" vertical="center" wrapText="1"/>
      <protection/>
    </xf>
    <xf numFmtId="0" fontId="22" fillId="0" borderId="0" xfId="54" applyFont="1" applyFill="1" applyAlignment="1">
      <alignment horizontal="center" vertical="center"/>
      <protection/>
    </xf>
    <xf numFmtId="0" fontId="23" fillId="0" borderId="10" xfId="54" applyFont="1" applyFill="1" applyBorder="1" applyAlignment="1">
      <alignment horizontal="center" vertical="top"/>
      <protection/>
    </xf>
    <xf numFmtId="0" fontId="23" fillId="0" borderId="10" xfId="54" applyFont="1" applyFill="1" applyBorder="1" applyAlignment="1">
      <alignment horizontal="center"/>
      <protection/>
    </xf>
    <xf numFmtId="0" fontId="22" fillId="0" borderId="11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1" fillId="0" borderId="10" xfId="54" applyFont="1" applyFill="1" applyBorder="1" applyAlignment="1">
      <alignment horizontal="left" vertical="top"/>
      <protection/>
    </xf>
    <xf numFmtId="1" fontId="21" fillId="0" borderId="10" xfId="54" applyNumberFormat="1" applyFont="1" applyFill="1" applyBorder="1" applyAlignment="1">
      <alignment horizontal="left" vertical="top"/>
      <protection/>
    </xf>
    <xf numFmtId="1" fontId="21" fillId="0" borderId="10" xfId="54" applyNumberFormat="1" applyFont="1" applyFill="1" applyBorder="1" applyAlignment="1">
      <alignment horizontal="center"/>
      <protection/>
    </xf>
    <xf numFmtId="1" fontId="21" fillId="0" borderId="10" xfId="54" applyNumberFormat="1" applyFont="1" applyFill="1" applyBorder="1" applyAlignment="1">
      <alignment horizontal="left" vertical="top" wrapText="1"/>
      <protection/>
    </xf>
    <xf numFmtId="0" fontId="21" fillId="0" borderId="10" xfId="54" applyFont="1" applyFill="1" applyBorder="1" applyAlignment="1">
      <alignment horizontal="left" vertical="top" wrapText="1"/>
      <protection/>
    </xf>
    <xf numFmtId="0" fontId="24" fillId="0" borderId="10" xfId="54" applyFont="1" applyFill="1" applyBorder="1" applyAlignment="1">
      <alignment horizontal="left" vertical="top"/>
      <protection/>
    </xf>
    <xf numFmtId="1" fontId="22" fillId="0" borderId="10" xfId="54" applyNumberFormat="1" applyFont="1" applyFill="1" applyBorder="1" applyAlignment="1">
      <alignment horizontal="center"/>
      <protection/>
    </xf>
    <xf numFmtId="1" fontId="22" fillId="0" borderId="10" xfId="54" applyNumberFormat="1" applyFont="1" applyFill="1" applyBorder="1" applyAlignment="1">
      <alignment vertical="top"/>
      <protection/>
    </xf>
    <xf numFmtId="1" fontId="22" fillId="0" borderId="10" xfId="54" applyNumberFormat="1" applyFont="1" applyFill="1" applyBorder="1" applyAlignment="1">
      <alignment vertical="top" wrapText="1"/>
      <protection/>
    </xf>
    <xf numFmtId="1" fontId="24" fillId="0" borderId="10" xfId="54" applyNumberFormat="1" applyFont="1" applyFill="1" applyBorder="1" applyAlignment="1">
      <alignment horizontal="center"/>
      <protection/>
    </xf>
    <xf numFmtId="1" fontId="22" fillId="0" borderId="12" xfId="54" applyNumberFormat="1" applyFont="1" applyFill="1" applyBorder="1" applyAlignment="1">
      <alignment vertical="top"/>
      <protection/>
    </xf>
    <xf numFmtId="1" fontId="21" fillId="0" borderId="10" xfId="54" applyNumberFormat="1" applyFont="1" applyFill="1" applyBorder="1">
      <alignment/>
      <protection/>
    </xf>
    <xf numFmtId="0" fontId="22" fillId="0" borderId="10" xfId="0" applyFont="1" applyFill="1" applyBorder="1" applyAlignment="1">
      <alignment/>
    </xf>
    <xf numFmtId="1" fontId="21" fillId="0" borderId="10" xfId="54" applyNumberFormat="1" applyFont="1" applyFill="1" applyBorder="1" applyAlignment="1">
      <alignment vertical="top"/>
      <protection/>
    </xf>
    <xf numFmtId="0" fontId="22" fillId="0" borderId="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/>
    </xf>
    <xf numFmtId="1" fontId="22" fillId="0" borderId="10" xfId="0" applyNumberFormat="1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1" fontId="0" fillId="0" borderId="10" xfId="0" applyNumberFormat="1" applyFont="1" applyBorder="1" applyAlignment="1">
      <alignment horizontal="center" vertical="center"/>
    </xf>
    <xf numFmtId="210" fontId="0" fillId="0" borderId="10" xfId="0" applyNumberFormat="1" applyFont="1" applyBorder="1" applyAlignment="1">
      <alignment horizontal="center" vertical="center"/>
    </xf>
    <xf numFmtId="210" fontId="20" fillId="0" borderId="10" xfId="0" applyNumberFormat="1" applyFont="1" applyBorder="1" applyAlignment="1">
      <alignment horizontal="center" vertical="center"/>
    </xf>
    <xf numFmtId="1" fontId="0" fillId="0" borderId="13" xfId="0" applyNumberFormat="1" applyBorder="1" applyAlignment="1">
      <alignment horizontal="center"/>
    </xf>
    <xf numFmtId="1" fontId="0" fillId="25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25" borderId="10" xfId="0" applyNumberFormat="1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0" xfId="54" applyFont="1" applyFill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разец  на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F64"/>
  <sheetViews>
    <sheetView tabSelected="1" workbookViewId="0" topLeftCell="A10">
      <selection activeCell="A40" sqref="A40:IV43"/>
    </sheetView>
  </sheetViews>
  <sheetFormatPr defaultColWidth="9.140625" defaultRowHeight="12.75"/>
  <cols>
    <col min="1" max="1" width="87.7109375" style="3" customWidth="1"/>
    <col min="2" max="2" width="15.28125" style="1" customWidth="1"/>
    <col min="3" max="3" width="9.00390625" style="2" customWidth="1"/>
    <col min="4" max="7" width="9.140625" style="2" hidden="1" customWidth="1"/>
    <col min="8" max="16384" width="9.140625" style="2" customWidth="1"/>
  </cols>
  <sheetData>
    <row r="1" spans="1:2" ht="12.75">
      <c r="A1" s="52" t="s">
        <v>0</v>
      </c>
      <c r="B1" s="52"/>
    </row>
    <row r="2" spans="1:2" ht="24" customHeight="1">
      <c r="A2" s="52" t="s">
        <v>26</v>
      </c>
      <c r="B2" s="52"/>
    </row>
    <row r="3" spans="1:2" ht="11.25" customHeight="1">
      <c r="A3" s="11"/>
      <c r="B3" s="10"/>
    </row>
    <row r="4" spans="1:2" ht="11.25" customHeight="1">
      <c r="A4" s="12" t="s">
        <v>37</v>
      </c>
      <c r="B4" s="13" t="s">
        <v>61</v>
      </c>
    </row>
    <row r="5" spans="1:2" ht="12.75">
      <c r="A5" s="14" t="s">
        <v>1</v>
      </c>
      <c r="B5" s="15" t="s">
        <v>23</v>
      </c>
    </row>
    <row r="6" spans="1:2" ht="12.75">
      <c r="A6" s="16" t="s">
        <v>13</v>
      </c>
      <c r="B6" s="43">
        <v>12302.66000000009</v>
      </c>
    </row>
    <row r="7" spans="1:2" ht="12.75">
      <c r="A7" s="17" t="s">
        <v>2</v>
      </c>
      <c r="B7" s="44">
        <v>372175.12</v>
      </c>
    </row>
    <row r="8" spans="1:2" ht="12.75">
      <c r="A8" s="17" t="s">
        <v>3</v>
      </c>
      <c r="B8" s="44">
        <v>374256.66</v>
      </c>
    </row>
    <row r="9" spans="1:2" ht="12.75">
      <c r="A9" s="17" t="s">
        <v>4</v>
      </c>
      <c r="B9" s="43">
        <v>46705.088635578584</v>
      </c>
    </row>
    <row r="10" spans="1:5" ht="12.75">
      <c r="A10" s="18" t="s">
        <v>5</v>
      </c>
      <c r="B10" s="43">
        <v>42345.8056476684</v>
      </c>
      <c r="D10" s="6"/>
      <c r="E10" s="6"/>
    </row>
    <row r="11" spans="1:5" ht="12.75" hidden="1">
      <c r="A11" s="17" t="s">
        <v>6</v>
      </c>
      <c r="B11" s="43">
        <v>0</v>
      </c>
      <c r="D11" s="6"/>
      <c r="E11" s="6"/>
    </row>
    <row r="12" spans="1:5" ht="12.75" hidden="1">
      <c r="A12" s="18" t="s">
        <v>7</v>
      </c>
      <c r="B12" s="43">
        <v>0</v>
      </c>
      <c r="D12" s="6"/>
      <c r="E12" s="6"/>
    </row>
    <row r="13" spans="1:5" ht="12.75">
      <c r="A13" s="17" t="s">
        <v>8</v>
      </c>
      <c r="B13" s="43">
        <f>B12+B10+B8</f>
        <v>416602.46564766834</v>
      </c>
      <c r="D13" s="6"/>
      <c r="E13" s="6"/>
    </row>
    <row r="14" spans="1:5" ht="12.75">
      <c r="A14" s="36" t="s">
        <v>9</v>
      </c>
      <c r="B14" s="45">
        <f>B7+B9+B11+B6-B13</f>
        <v>14580.402987910318</v>
      </c>
      <c r="D14" s="6"/>
      <c r="E14" s="6"/>
    </row>
    <row r="15" spans="1:5" ht="12.75">
      <c r="A15" s="14" t="s">
        <v>10</v>
      </c>
      <c r="B15" s="15" t="s">
        <v>23</v>
      </c>
      <c r="D15" s="1"/>
      <c r="E15" s="1"/>
    </row>
    <row r="16" spans="1:5" ht="12.75">
      <c r="A16" s="19" t="s">
        <v>29</v>
      </c>
      <c r="B16" s="46">
        <v>29070</v>
      </c>
      <c r="D16" s="1"/>
      <c r="E16" s="1"/>
    </row>
    <row r="17" spans="1:5" ht="12.75">
      <c r="A17" s="20" t="s">
        <v>14</v>
      </c>
      <c r="B17" s="21">
        <f>SUM(B18:B26)</f>
        <v>186296.6186440678</v>
      </c>
      <c r="D17" s="1"/>
      <c r="E17" s="1"/>
    </row>
    <row r="18" spans="1:5" ht="12.75">
      <c r="A18" s="37" t="s">
        <v>49</v>
      </c>
      <c r="B18" s="47">
        <f>105605.01/1.18</f>
        <v>89495.77118644067</v>
      </c>
      <c r="D18" s="1"/>
      <c r="E18" s="1"/>
    </row>
    <row r="19" spans="1:5" ht="12.75">
      <c r="A19" s="34" t="s">
        <v>50</v>
      </c>
      <c r="B19" s="48">
        <v>6729.237288135593</v>
      </c>
      <c r="D19" s="1"/>
      <c r="E19" s="1"/>
    </row>
    <row r="20" spans="1:5" ht="14.25" customHeight="1">
      <c r="A20" s="34" t="s">
        <v>59</v>
      </c>
      <c r="B20" s="48">
        <v>9821.652542372882</v>
      </c>
      <c r="D20" s="1"/>
      <c r="E20" s="1"/>
    </row>
    <row r="21" spans="1:5" ht="12" customHeight="1">
      <c r="A21" s="34" t="s">
        <v>51</v>
      </c>
      <c r="B21" s="48">
        <v>462.228813559322</v>
      </c>
      <c r="D21" s="1"/>
      <c r="E21" s="1"/>
    </row>
    <row r="22" spans="1:5" ht="25.5">
      <c r="A22" s="38" t="s">
        <v>52</v>
      </c>
      <c r="B22" s="48">
        <v>17390.584745762713</v>
      </c>
      <c r="D22" s="1"/>
      <c r="E22" s="1"/>
    </row>
    <row r="23" spans="1:5" ht="12.75">
      <c r="A23" s="38" t="s">
        <v>53</v>
      </c>
      <c r="B23" s="48">
        <v>13719.754237288136</v>
      </c>
      <c r="D23" s="1"/>
      <c r="E23" s="1"/>
    </row>
    <row r="24" spans="1:5" ht="12.75">
      <c r="A24" s="35" t="s">
        <v>54</v>
      </c>
      <c r="B24" s="49">
        <v>12178.542372881357</v>
      </c>
      <c r="D24" s="1"/>
      <c r="E24" s="1"/>
    </row>
    <row r="25" spans="1:5" ht="12.75">
      <c r="A25" s="35" t="s">
        <v>55</v>
      </c>
      <c r="B25" s="49">
        <f>24616.99/1.18</f>
        <v>20861.85593220339</v>
      </c>
      <c r="D25" s="1"/>
      <c r="E25" s="1"/>
    </row>
    <row r="26" spans="1:5" ht="12.75">
      <c r="A26" s="35" t="s">
        <v>56</v>
      </c>
      <c r="B26" s="49">
        <f>18451.65/1.18</f>
        <v>15636.991525423731</v>
      </c>
      <c r="D26" s="1"/>
      <c r="E26" s="1"/>
    </row>
    <row r="27" spans="1:2" ht="24">
      <c r="A27" s="22" t="s">
        <v>35</v>
      </c>
      <c r="B27" s="21">
        <v>44651</v>
      </c>
    </row>
    <row r="28" spans="1:2" ht="12.75">
      <c r="A28" s="23" t="s">
        <v>15</v>
      </c>
      <c r="B28" s="21">
        <f>B29+B34</f>
        <v>111274</v>
      </c>
    </row>
    <row r="29" spans="1:2" ht="12.75">
      <c r="A29" s="24" t="s">
        <v>16</v>
      </c>
      <c r="B29" s="25">
        <f>SUM(B30:B33)</f>
        <v>35313</v>
      </c>
    </row>
    <row r="30" spans="1:2" ht="12.75">
      <c r="A30" s="26" t="s">
        <v>12</v>
      </c>
      <c r="B30" s="25">
        <v>27515</v>
      </c>
    </row>
    <row r="31" spans="1:2" ht="12.75">
      <c r="A31" s="27" t="s">
        <v>17</v>
      </c>
      <c r="B31" s="28">
        <v>1847</v>
      </c>
    </row>
    <row r="32" spans="1:2" ht="12.75">
      <c r="A32" s="26" t="s">
        <v>18</v>
      </c>
      <c r="B32" s="25">
        <v>2965</v>
      </c>
    </row>
    <row r="33" spans="1:2" ht="12.75">
      <c r="A33" s="26" t="s">
        <v>25</v>
      </c>
      <c r="B33" s="25">
        <v>2986</v>
      </c>
    </row>
    <row r="34" spans="1:2" ht="12.75">
      <c r="A34" s="24" t="s">
        <v>19</v>
      </c>
      <c r="B34" s="28">
        <f>SUM(B35:B37)</f>
        <v>75961</v>
      </c>
    </row>
    <row r="35" spans="1:2" ht="12.75">
      <c r="A35" s="26" t="s">
        <v>20</v>
      </c>
      <c r="B35" s="25">
        <v>58196</v>
      </c>
    </row>
    <row r="36" spans="1:2" ht="12.75">
      <c r="A36" s="29" t="s">
        <v>11</v>
      </c>
      <c r="B36" s="25">
        <v>3977</v>
      </c>
    </row>
    <row r="37" spans="1:2" ht="12.75">
      <c r="A37" s="26" t="s">
        <v>21</v>
      </c>
      <c r="B37" s="25">
        <v>13788</v>
      </c>
    </row>
    <row r="38" spans="1:6" ht="12.75">
      <c r="A38" s="30" t="s">
        <v>34</v>
      </c>
      <c r="B38" s="21">
        <v>22349</v>
      </c>
      <c r="D38" s="8">
        <f>(B27+B34+B30)*15.8%</f>
        <v>23404.066</v>
      </c>
      <c r="E38" s="4" t="s">
        <v>28</v>
      </c>
      <c r="F38" s="7"/>
    </row>
    <row r="39" spans="1:2" ht="12.75">
      <c r="A39" s="39" t="s">
        <v>38</v>
      </c>
      <c r="B39" s="21">
        <v>39109.92786440678</v>
      </c>
    </row>
    <row r="40" spans="1:6" ht="12.75">
      <c r="A40" s="31" t="s">
        <v>36</v>
      </c>
      <c r="B40" s="25">
        <v>4244</v>
      </c>
      <c r="D40" s="9">
        <f>(B27+B34+B30)*0.03</f>
        <v>4443.8099999999995</v>
      </c>
      <c r="E40" s="5" t="s">
        <v>27</v>
      </c>
      <c r="F40" s="7"/>
    </row>
    <row r="41" spans="1:2" ht="12.75">
      <c r="A41" s="32" t="s">
        <v>24</v>
      </c>
      <c r="B41" s="21">
        <f>B39+B38+B28+B27+B17+B40</f>
        <v>407924.5465084746</v>
      </c>
    </row>
    <row r="42" spans="1:2" ht="12.75">
      <c r="A42" s="32" t="s">
        <v>22</v>
      </c>
      <c r="B42" s="21">
        <f>B41*1.18</f>
        <v>481350.96488000004</v>
      </c>
    </row>
    <row r="43" spans="1:2" ht="12.75">
      <c r="A43" s="31" t="s">
        <v>60</v>
      </c>
      <c r="B43" s="40">
        <f>B13+B16-B42</f>
        <v>-35678.4992323317</v>
      </c>
    </row>
    <row r="44" spans="1:2" ht="7.5" customHeight="1">
      <c r="A44" s="33"/>
      <c r="B44" s="41"/>
    </row>
    <row r="45" spans="1:2" ht="12.75">
      <c r="A45" s="33" t="s">
        <v>57</v>
      </c>
      <c r="B45" s="41"/>
    </row>
    <row r="46" spans="1:2" ht="12.75">
      <c r="A46" s="33" t="s">
        <v>58</v>
      </c>
      <c r="B46" s="41"/>
    </row>
    <row r="47" spans="1:2" ht="8.25" customHeight="1">
      <c r="A47" s="33"/>
      <c r="B47" s="41"/>
    </row>
    <row r="48" spans="1:2" ht="12.75">
      <c r="A48" s="50" t="s">
        <v>39</v>
      </c>
      <c r="B48" s="51"/>
    </row>
    <row r="49" spans="1:2" ht="12.75">
      <c r="A49" s="31" t="s">
        <v>44</v>
      </c>
      <c r="B49" s="40">
        <v>281193.78</v>
      </c>
    </row>
    <row r="50" spans="1:2" ht="12.75">
      <c r="A50" s="31" t="s">
        <v>40</v>
      </c>
      <c r="B50" s="40">
        <v>281193.78</v>
      </c>
    </row>
    <row r="51" spans="1:2" ht="12.75">
      <c r="A51" s="31" t="s">
        <v>41</v>
      </c>
      <c r="B51" s="40">
        <f>B49-B50</f>
        <v>0</v>
      </c>
    </row>
    <row r="52" spans="1:2" ht="12.75">
      <c r="A52" s="31" t="s">
        <v>43</v>
      </c>
      <c r="B52" s="40">
        <v>267699.77</v>
      </c>
    </row>
    <row r="53" spans="1:2" ht="12.75">
      <c r="A53" s="31" t="s">
        <v>42</v>
      </c>
      <c r="B53" s="40">
        <v>267699.77</v>
      </c>
    </row>
    <row r="54" spans="1:2" ht="12.75">
      <c r="A54" s="31" t="s">
        <v>41</v>
      </c>
      <c r="B54" s="40">
        <f>B52-B53</f>
        <v>0</v>
      </c>
    </row>
    <row r="55" spans="1:2" ht="11.25" customHeight="1">
      <c r="A55" s="33"/>
      <c r="B55" s="41"/>
    </row>
    <row r="56" spans="1:2" ht="12.75">
      <c r="A56" s="42" t="s">
        <v>30</v>
      </c>
      <c r="B56" s="42"/>
    </row>
    <row r="57" spans="1:2" ht="12.75">
      <c r="A57" s="42" t="s">
        <v>31</v>
      </c>
      <c r="B57" s="42" t="s">
        <v>32</v>
      </c>
    </row>
    <row r="58" spans="1:2" ht="12.75">
      <c r="A58" s="42"/>
      <c r="B58" s="42"/>
    </row>
    <row r="59" spans="1:2" ht="12.75">
      <c r="A59" s="42" t="s">
        <v>33</v>
      </c>
      <c r="B59" s="42"/>
    </row>
    <row r="60" spans="1:2" ht="12.75">
      <c r="A60" s="42" t="s">
        <v>47</v>
      </c>
      <c r="B60" s="42" t="s">
        <v>48</v>
      </c>
    </row>
    <row r="61" spans="1:2" ht="12.75">
      <c r="A61" s="42"/>
      <c r="B61" s="42"/>
    </row>
    <row r="62" spans="1:2" ht="12.75">
      <c r="A62" s="11" t="s">
        <v>45</v>
      </c>
      <c r="B62" s="10"/>
    </row>
    <row r="63" spans="1:2" ht="12.75">
      <c r="A63" s="11" t="s">
        <v>46</v>
      </c>
      <c r="B63" s="10"/>
    </row>
    <row r="64" spans="1:2" ht="12.75">
      <c r="A64" s="11"/>
      <c r="B64" s="10"/>
    </row>
  </sheetData>
  <mergeCells count="3">
    <mergeCell ref="A48:B48"/>
    <mergeCell ref="A2:B2"/>
    <mergeCell ref="A1:B1"/>
  </mergeCells>
  <printOptions/>
  <pageMargins left="0.8661417322834646" right="0.15748031496062992" top="0.2755905511811024" bottom="0.15748031496062992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Admin</cp:lastModifiedBy>
  <cp:lastPrinted>2012-03-01T06:03:24Z</cp:lastPrinted>
  <dcterms:created xsi:type="dcterms:W3CDTF">2012-01-16T08:50:56Z</dcterms:created>
  <dcterms:modified xsi:type="dcterms:W3CDTF">2012-07-18T06:27:02Z</dcterms:modified>
  <cp:category/>
  <cp:version/>
  <cp:contentType/>
  <cp:contentStatus/>
</cp:coreProperties>
</file>