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" sheetId="1" r:id="rId1"/>
  </sheets>
  <definedNames/>
  <calcPr fullCalcOnLoad="1"/>
</workbook>
</file>

<file path=xl/sharedStrings.xml><?xml version="1.0" encoding="utf-8"?>
<sst xmlns="http://schemas.openxmlformats.org/spreadsheetml/2006/main" count="659" uniqueCount="216">
  <si>
    <t>№</t>
  </si>
  <si>
    <t>Адрес объекта</t>
  </si>
  <si>
    <t>Вид работ</t>
  </si>
  <si>
    <t>Ед. изм.</t>
  </si>
  <si>
    <t>Объем</t>
  </si>
  <si>
    <t>I</t>
  </si>
  <si>
    <t>II</t>
  </si>
  <si>
    <t>III</t>
  </si>
  <si>
    <t>IV</t>
  </si>
  <si>
    <t>Ремонт л/клеток</t>
  </si>
  <si>
    <t>т.м2</t>
  </si>
  <si>
    <t>п/м</t>
  </si>
  <si>
    <t>Итого</t>
  </si>
  <si>
    <t>Количество домов</t>
  </si>
  <si>
    <t>Площадь дома</t>
  </si>
  <si>
    <t>Конструктивные элементы</t>
  </si>
  <si>
    <t>Инженерное оборудование</t>
  </si>
  <si>
    <t>Внешнее благоустройство</t>
  </si>
  <si>
    <t>ИТОГО</t>
  </si>
  <si>
    <t>Ремонт м/кровли</t>
  </si>
  <si>
    <t>Замена ВРУ</t>
  </si>
  <si>
    <t>ООО ЖЭУ - 10</t>
  </si>
  <si>
    <t>ООО ЖЭУ - 15</t>
  </si>
  <si>
    <t>ООО ЖЭУ - 16</t>
  </si>
  <si>
    <t>ООО ЖЭУ - 17</t>
  </si>
  <si>
    <t>ООО ЖЭУ - 19</t>
  </si>
  <si>
    <t>ООО ЖЭУ - 33</t>
  </si>
  <si>
    <t>ООО ЖЭУ - 38</t>
  </si>
  <si>
    <t>ООО ЖЭУ - 49</t>
  </si>
  <si>
    <t>ООО ЖЭУ - 51</t>
  </si>
  <si>
    <t>ООО ЖЭУ - 55</t>
  </si>
  <si>
    <t>ООО ЖЭУ - 60</t>
  </si>
  <si>
    <t>ОАО "УЖХ Советского района г.Уфы"</t>
  </si>
  <si>
    <t>Ремонт м/пан.швов</t>
  </si>
  <si>
    <t>Жилые дома</t>
  </si>
  <si>
    <t>Ремонт ш/кровли</t>
  </si>
  <si>
    <t>Всего:</t>
  </si>
  <si>
    <t>Р.Зорге 26/3</t>
  </si>
  <si>
    <t>Пр.Октября 37/5</t>
  </si>
  <si>
    <t>Н.Дмитриева 15</t>
  </si>
  <si>
    <t>Н.Дмитриева 21/2</t>
  </si>
  <si>
    <t>Ремонт розлива ГВС</t>
  </si>
  <si>
    <t>Ремонт розлива ХВС</t>
  </si>
  <si>
    <t>Ремонт розлива ЦО</t>
  </si>
  <si>
    <t>Комсомольская 31</t>
  </si>
  <si>
    <t>Комсомольская 26</t>
  </si>
  <si>
    <t>Комсомольская 28</t>
  </si>
  <si>
    <t>Рем.канализации</t>
  </si>
  <si>
    <t>Р.Зорге 34/3</t>
  </si>
  <si>
    <t>Айская 75/1</t>
  </si>
  <si>
    <t>Айская 77/2</t>
  </si>
  <si>
    <t>Владивостокская 11/1</t>
  </si>
  <si>
    <t>Мингажева 156</t>
  </si>
  <si>
    <t>Революционная 167/3</t>
  </si>
  <si>
    <t>Ремонт розлива ХГВС</t>
  </si>
  <si>
    <t>Менделеева 173/1</t>
  </si>
  <si>
    <t>С.Агиша 10/1</t>
  </si>
  <si>
    <t>Ст.Злобина 34/1</t>
  </si>
  <si>
    <t>С.Агиша 14/1</t>
  </si>
  <si>
    <t>Менделеева 177/1</t>
  </si>
  <si>
    <t>Менделеева 171/3</t>
  </si>
  <si>
    <t>Казанская 10</t>
  </si>
  <si>
    <t>Пр.Октября 14/1</t>
  </si>
  <si>
    <t>Бессонова 26</t>
  </si>
  <si>
    <t>Бессонова 35</t>
  </si>
  <si>
    <t>Комсомольская 18</t>
  </si>
  <si>
    <t>Пр.Октября 25</t>
  </si>
  <si>
    <t>Ст.Злобина 11</t>
  </si>
  <si>
    <t>Ст.Злобина 9</t>
  </si>
  <si>
    <t>Ст.Злобина 34</t>
  </si>
  <si>
    <t>Менделеева 177/2</t>
  </si>
  <si>
    <t>Ленина 120</t>
  </si>
  <si>
    <t>К.Маркса 71</t>
  </si>
  <si>
    <t>Менделеева 153</t>
  </si>
  <si>
    <t>Киекбаева 21</t>
  </si>
  <si>
    <t>Киекбаева 11</t>
  </si>
  <si>
    <t>Н.Дмитриева 11</t>
  </si>
  <si>
    <t>Х.Давлетшиной 13</t>
  </si>
  <si>
    <t>Х.Давлетшиной 16</t>
  </si>
  <si>
    <t>Х.Давлетшиной 19</t>
  </si>
  <si>
    <t>Х.Давлетшиной 20/1</t>
  </si>
  <si>
    <t>Х.Давлетшиной 34</t>
  </si>
  <si>
    <t>Заводская 1/1</t>
  </si>
  <si>
    <t>Заводская 8</t>
  </si>
  <si>
    <t>Заводская 10</t>
  </si>
  <si>
    <t>ТИТУЛЬНЫЙ СПИСОК ТЕКУЩЕГО РЕМОНТА ПО ОАО "УЖХ СОВЕТСКОГО РАЙОНА ГО г.УФА РБ" НА 2012 ГОД</t>
  </si>
  <si>
    <t>Пр.Октября 28</t>
  </si>
  <si>
    <t>Пр.Октября 28/2</t>
  </si>
  <si>
    <t>Пр.Октября 18/1</t>
  </si>
  <si>
    <t>Замена окон</t>
  </si>
  <si>
    <t>Пр.Октября 52/1</t>
  </si>
  <si>
    <t>Пр.Октября 46/1</t>
  </si>
  <si>
    <t>Пр.Октября 48/2</t>
  </si>
  <si>
    <t>Комсомольская 27/1</t>
  </si>
  <si>
    <t>Пр.Октября 22/1</t>
  </si>
  <si>
    <t>Комсомольская 35</t>
  </si>
  <si>
    <t>Пр.Октября 46/2</t>
  </si>
  <si>
    <t>Установка д/площадки</t>
  </si>
  <si>
    <t>Достоевского 137 (4-6 п.)</t>
  </si>
  <si>
    <t>Революционная 96/2</t>
  </si>
  <si>
    <t>Революционная 90</t>
  </si>
  <si>
    <t>Айская 71</t>
  </si>
  <si>
    <t>Кирова 99</t>
  </si>
  <si>
    <t>Айская 64/3</t>
  </si>
  <si>
    <t>Айская 64/1</t>
  </si>
  <si>
    <t>Айская 64</t>
  </si>
  <si>
    <t>б.Ибрагимова 19</t>
  </si>
  <si>
    <t>Революционная 31</t>
  </si>
  <si>
    <t>Цюрупы 149/1</t>
  </si>
  <si>
    <t>Цюрупы 153</t>
  </si>
  <si>
    <t>Цюрупы 130</t>
  </si>
  <si>
    <t>б.Ибрагимова 25</t>
  </si>
  <si>
    <t>Ленина 97</t>
  </si>
  <si>
    <t>Ленина 162</t>
  </si>
  <si>
    <t>К.Маркса 63</t>
  </si>
  <si>
    <t>Ленина 128</t>
  </si>
  <si>
    <t>Цюрупы 128</t>
  </si>
  <si>
    <t>Пархоменко 95</t>
  </si>
  <si>
    <t>Революционная 52</t>
  </si>
  <si>
    <t>Кустарная 31/33</t>
  </si>
  <si>
    <t>Революционная 56</t>
  </si>
  <si>
    <t>50 лет Октября 11/1</t>
  </si>
  <si>
    <t>Революционная 66</t>
  </si>
  <si>
    <t>Пархоменко 99</t>
  </si>
  <si>
    <t>Мингажева 121 а</t>
  </si>
  <si>
    <t>Революционная 58</t>
  </si>
  <si>
    <t>Революционная 99</t>
  </si>
  <si>
    <t>Достоевского 99</t>
  </si>
  <si>
    <t>Ленина 84</t>
  </si>
  <si>
    <t>Ленина 65 а</t>
  </si>
  <si>
    <t>Краснодонская 28</t>
  </si>
  <si>
    <t>пер.Пархоменко 6/1</t>
  </si>
  <si>
    <t>Краснодонская 26</t>
  </si>
  <si>
    <t>Пархоменко 104</t>
  </si>
  <si>
    <t>Революционная 97/99</t>
  </si>
  <si>
    <t>Пархоменко 106</t>
  </si>
  <si>
    <t>Пархоменко 106/2</t>
  </si>
  <si>
    <t>Краснодонская 22</t>
  </si>
  <si>
    <t>Революционная 129</t>
  </si>
  <si>
    <t>50 лет Октября 6/8</t>
  </si>
  <si>
    <t>пер.Пархоменко 10</t>
  </si>
  <si>
    <t>И.Якутова 12</t>
  </si>
  <si>
    <t>50 лет Октября 2</t>
  </si>
  <si>
    <t>шт.</t>
  </si>
  <si>
    <t>Революционная 107</t>
  </si>
  <si>
    <t>Цюрупы 102</t>
  </si>
  <si>
    <t>Пархоменко 121 а</t>
  </si>
  <si>
    <t>50 лет СССР 6</t>
  </si>
  <si>
    <t>50 лет СССР 4</t>
  </si>
  <si>
    <t>50 лет СССР 16</t>
  </si>
  <si>
    <t>50 лет СССР 14</t>
  </si>
  <si>
    <t>50 лет СССР 8</t>
  </si>
  <si>
    <t>Пр.Октября 49/1</t>
  </si>
  <si>
    <t>Пр.Октября 37/3</t>
  </si>
  <si>
    <t>Р.Зорге 32</t>
  </si>
  <si>
    <t>Р.Зорге 30/2</t>
  </si>
  <si>
    <t>Пр.Октября 39/1</t>
  </si>
  <si>
    <t>Р.Зорге 26</t>
  </si>
  <si>
    <t>Р.Зорге 26/2</t>
  </si>
  <si>
    <t>Бр.Кадомцевых 7</t>
  </si>
  <si>
    <t>Р.Зорге 28</t>
  </si>
  <si>
    <t>Пр.Октября 49/2</t>
  </si>
  <si>
    <t>Пр.Октября 43/1</t>
  </si>
  <si>
    <t>Р.Зорге 32/1</t>
  </si>
  <si>
    <t>Р.Зорге 34/2</t>
  </si>
  <si>
    <t>бр.Кадомцевых 11/1</t>
  </si>
  <si>
    <t>Пр.Октября 37</t>
  </si>
  <si>
    <t>бр.Кадомцевых 5</t>
  </si>
  <si>
    <t>Р.Зорге 16</t>
  </si>
  <si>
    <t>Р.Зорге 6</t>
  </si>
  <si>
    <t>Ст.Халтурина 48</t>
  </si>
  <si>
    <t>Ст.Халтурина 59</t>
  </si>
  <si>
    <t>Р.Зорге 4</t>
  </si>
  <si>
    <t>Пр.Октября 13/1</t>
  </si>
  <si>
    <t>Ст.Халтурина 44</t>
  </si>
  <si>
    <t>Ст.Халтурина 47</t>
  </si>
  <si>
    <t>Пр.Октября 21</t>
  </si>
  <si>
    <t>Пр.Октября 27/2</t>
  </si>
  <si>
    <t>Ст.Халтурина 49</t>
  </si>
  <si>
    <t>Пр.Октября 11/2</t>
  </si>
  <si>
    <t xml:space="preserve">С.Агиша 14 </t>
  </si>
  <si>
    <t xml:space="preserve">Менделеева 173 </t>
  </si>
  <si>
    <t>Ст.Злобина 34/2</t>
  </si>
  <si>
    <t>Ст.Злобина 44</t>
  </si>
  <si>
    <t>Покраска мет.кровли</t>
  </si>
  <si>
    <t>Айская 75/2</t>
  </si>
  <si>
    <t>Владивостокская 3/2</t>
  </si>
  <si>
    <t>Айская 79/1</t>
  </si>
  <si>
    <t>Айская 81/1</t>
  </si>
  <si>
    <t>Мингажева 127</t>
  </si>
  <si>
    <t xml:space="preserve">Революционная 167 </t>
  </si>
  <si>
    <t>Революционная 167/2</t>
  </si>
  <si>
    <t>Революционная 167/1</t>
  </si>
  <si>
    <t>Революционная 173</t>
  </si>
  <si>
    <t>8 марта 15</t>
  </si>
  <si>
    <t>Бессонова 33</t>
  </si>
  <si>
    <t>Бессонова 37</t>
  </si>
  <si>
    <t>Н.Дмитриева 23</t>
  </si>
  <si>
    <t>Казанская 12</t>
  </si>
  <si>
    <t>Комсомольская 12</t>
  </si>
  <si>
    <t>Комсомольская 12/1</t>
  </si>
  <si>
    <t>Пр.Октября 8</t>
  </si>
  <si>
    <t xml:space="preserve">Пр.Октября 14 </t>
  </si>
  <si>
    <t>Пр.Октября 16/1</t>
  </si>
  <si>
    <t>Акназарова 27</t>
  </si>
  <si>
    <t>Бакалинская 50</t>
  </si>
  <si>
    <t>Бакалинская 66</t>
  </si>
  <si>
    <t>Бакалинская 66/2</t>
  </si>
  <si>
    <t>Губайдуллина 25/3</t>
  </si>
  <si>
    <t>Губайдуллина 23/1</t>
  </si>
  <si>
    <t>Менделеева 155</t>
  </si>
  <si>
    <t>Обская 20</t>
  </si>
  <si>
    <t>Комсомольская 27</t>
  </si>
  <si>
    <t>Квартал</t>
  </si>
  <si>
    <t>Общая пл-дь дома, тыс.м2</t>
  </si>
  <si>
    <t xml:space="preserve">Сметная стоимость тыс.руб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</si>
</sst>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_);_(* \(#,##0\);_(* &quot;-&quot;??_);_(@_)"/>
    <numFmt numFmtId="183" formatCode="_(* #,##0.000_);_(* \(#,##0.000\);_(* &quot;-&quot;??_);_(@_)"/>
    <numFmt numFmtId="184" formatCode="_-* #,##0_р_._-;\-* #,##0_р_._-;_-* &quot;-&quot;??_р_._-;_-@_-"/>
    <numFmt numFmtId="185" formatCode="0.000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17" applyFont="1" applyBorder="1" applyAlignment="1">
      <alignment horizontal="center" vertical="center"/>
      <protection/>
    </xf>
    <xf numFmtId="180" fontId="0" fillId="0" borderId="1" xfId="17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center" vertical="center"/>
    </xf>
    <xf numFmtId="181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181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181" fontId="0" fillId="4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horizontal="center" vertical="center"/>
    </xf>
    <xf numFmtId="0" fontId="0" fillId="2" borderId="1" xfId="19" applyNumberFormat="1" applyFont="1" applyFill="1" applyBorder="1" applyAlignment="1">
      <alignment horizontal="center" vertical="center"/>
    </xf>
    <xf numFmtId="0" fontId="0" fillId="2" borderId="1" xfId="19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2" fontId="0" fillId="0" borderId="1" xfId="17" applyNumberFormat="1" applyFont="1" applyFill="1" applyBorder="1" applyAlignment="1">
      <alignment horizontal="center"/>
      <protection/>
    </xf>
    <xf numFmtId="0" fontId="0" fillId="0" borderId="1" xfId="17" applyFont="1" applyFill="1" applyBorder="1" applyAlignment="1">
      <alignment horizontal="left" vertical="center"/>
      <protection/>
    </xf>
    <xf numFmtId="181" fontId="1" fillId="0" borderId="1" xfId="0" applyNumberFormat="1" applyFont="1" applyFill="1" applyBorder="1" applyAlignment="1">
      <alignment horizontal="center"/>
    </xf>
    <xf numFmtId="181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81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81" fontId="0" fillId="0" borderId="1" xfId="17" applyNumberFormat="1" applyFont="1" applyFill="1" applyBorder="1" applyAlignment="1">
      <alignment horizontal="center"/>
      <protection/>
    </xf>
    <xf numFmtId="2" fontId="0" fillId="0" borderId="1" xfId="17" applyNumberFormat="1" applyFont="1" applyFill="1" applyBorder="1" applyAlignment="1">
      <alignment horizontal="center" vertical="justify"/>
      <protection/>
    </xf>
    <xf numFmtId="2" fontId="1" fillId="0" borderId="1" xfId="17" applyNumberFormat="1" applyFont="1" applyFill="1" applyBorder="1" applyAlignment="1">
      <alignment horizontal="center"/>
      <protection/>
    </xf>
    <xf numFmtId="2" fontId="0" fillId="0" borderId="1" xfId="17" applyNumberFormat="1" applyFont="1" applyFill="1" applyBorder="1" applyAlignment="1">
      <alignment horizontal="justify" vertical="center"/>
      <protection/>
    </xf>
    <xf numFmtId="181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vertical="center"/>
      <protection/>
    </xf>
    <xf numFmtId="0" fontId="1" fillId="2" borderId="1" xfId="19" applyNumberFormat="1" applyFont="1" applyFill="1" applyBorder="1" applyAlignment="1">
      <alignment/>
    </xf>
    <xf numFmtId="0" fontId="1" fillId="2" borderId="1" xfId="19" applyNumberFormat="1" applyFont="1" applyFill="1" applyBorder="1" applyAlignment="1">
      <alignment vertical="center"/>
    </xf>
    <xf numFmtId="179" fontId="1" fillId="2" borderId="1" xfId="19" applyFont="1" applyFill="1" applyBorder="1" applyAlignment="1">
      <alignment horizontal="center" vertical="center"/>
    </xf>
    <xf numFmtId="0" fontId="0" fillId="2" borderId="1" xfId="19" applyNumberFormat="1" applyFont="1" applyFill="1" applyBorder="1" applyAlignment="1">
      <alignment horizontal="center"/>
    </xf>
    <xf numFmtId="181" fontId="0" fillId="2" borderId="1" xfId="1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8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81" fontId="0" fillId="0" borderId="1" xfId="0" applyNumberFormat="1" applyBorder="1" applyAlignment="1">
      <alignment horizontal="center"/>
    </xf>
    <xf numFmtId="0" fontId="3" fillId="6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81" fontId="0" fillId="6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17" applyFont="1" applyFill="1" applyBorder="1" applyAlignment="1">
      <alignment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right" vertical="center"/>
    </xf>
    <xf numFmtId="181" fontId="0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2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180" fontId="0" fillId="0" borderId="1" xfId="17" applyNumberFormat="1" applyFont="1" applyFill="1" applyBorder="1" applyAlignment="1">
      <alignment horizontal="center" vertical="center"/>
      <protection/>
    </xf>
    <xf numFmtId="2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3" fillId="0" borderId="1" xfId="0" applyNumberFormat="1" applyFont="1" applyBorder="1" applyAlignment="1">
      <alignment horizontal="center"/>
    </xf>
    <xf numFmtId="181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180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1" fontId="0" fillId="0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1" fontId="0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81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2007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workbookViewId="0" topLeftCell="A1">
      <selection activeCell="H291" sqref="H291"/>
    </sheetView>
  </sheetViews>
  <sheetFormatPr defaultColWidth="9.140625" defaultRowHeight="12.75"/>
  <cols>
    <col min="1" max="1" width="5.140625" style="21" customWidth="1"/>
    <col min="2" max="2" width="24.421875" style="21" customWidth="1"/>
    <col min="3" max="3" width="23.28125" style="21" customWidth="1"/>
    <col min="4" max="4" width="7.140625" style="21" customWidth="1"/>
    <col min="5" max="5" width="8.57421875" style="21" customWidth="1"/>
    <col min="6" max="6" width="11.7109375" style="21" customWidth="1"/>
    <col min="7" max="7" width="9.57421875" style="21" bestFit="1" customWidth="1"/>
    <col min="8" max="11" width="9.28125" style="21" bestFit="1" customWidth="1"/>
    <col min="12" max="16384" width="9.140625" style="21" customWidth="1"/>
  </cols>
  <sheetData>
    <row r="1" spans="1:11" ht="12.75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.75">
      <c r="A2" s="22"/>
      <c r="B2" s="23"/>
      <c r="C2" s="24"/>
      <c r="D2" s="24"/>
      <c r="E2" s="25"/>
      <c r="F2" s="26"/>
      <c r="G2" s="26"/>
      <c r="H2" s="24"/>
      <c r="I2" s="24"/>
      <c r="J2" s="24"/>
      <c r="K2" s="24"/>
    </row>
    <row r="3" spans="1:11" ht="12.75" customHeight="1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214</v>
      </c>
      <c r="G3" s="121" t="s">
        <v>215</v>
      </c>
      <c r="H3" s="121" t="s">
        <v>213</v>
      </c>
      <c r="I3" s="121"/>
      <c r="J3" s="121"/>
      <c r="K3" s="121"/>
    </row>
    <row r="4" spans="1:11" ht="26.25" customHeight="1">
      <c r="A4" s="121"/>
      <c r="B4" s="121"/>
      <c r="C4" s="121"/>
      <c r="D4" s="121"/>
      <c r="E4" s="121"/>
      <c r="F4" s="121"/>
      <c r="G4" s="121"/>
      <c r="H4" s="1" t="s">
        <v>5</v>
      </c>
      <c r="I4" s="1" t="s">
        <v>6</v>
      </c>
      <c r="J4" s="1" t="s">
        <v>7</v>
      </c>
      <c r="K4" s="1" t="s">
        <v>8</v>
      </c>
    </row>
    <row r="5" spans="1:11" ht="12.75">
      <c r="A5" s="119" t="s">
        <v>21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2.75">
      <c r="A6" s="122">
        <v>1</v>
      </c>
      <c r="B6" s="123" t="s">
        <v>40</v>
      </c>
      <c r="C6" s="111" t="s">
        <v>42</v>
      </c>
      <c r="D6" s="14" t="s">
        <v>11</v>
      </c>
      <c r="E6" s="116">
        <v>160</v>
      </c>
      <c r="F6" s="124">
        <v>7.654</v>
      </c>
      <c r="G6" s="66">
        <f aca="true" t="shared" si="0" ref="G6:G19">SUM(H6:K6)</f>
        <v>115.427</v>
      </c>
      <c r="H6" s="117"/>
      <c r="I6" s="117"/>
      <c r="J6" s="117">
        <v>115.427</v>
      </c>
      <c r="K6" s="117"/>
    </row>
    <row r="7" spans="1:11" ht="12.75">
      <c r="A7" s="122"/>
      <c r="B7" s="123"/>
      <c r="C7" s="111" t="s">
        <v>9</v>
      </c>
      <c r="D7" s="14" t="s">
        <v>10</v>
      </c>
      <c r="E7" s="116">
        <v>1.059</v>
      </c>
      <c r="F7" s="124"/>
      <c r="G7" s="66">
        <f t="shared" si="0"/>
        <v>819.1</v>
      </c>
      <c r="H7" s="117"/>
      <c r="I7" s="117">
        <v>819.1</v>
      </c>
      <c r="J7" s="117"/>
      <c r="K7" s="117"/>
    </row>
    <row r="8" spans="1:11" ht="12.75">
      <c r="A8" s="2">
        <v>2</v>
      </c>
      <c r="B8" s="58" t="s">
        <v>75</v>
      </c>
      <c r="C8" s="111" t="s">
        <v>19</v>
      </c>
      <c r="D8" s="14" t="s">
        <v>10</v>
      </c>
      <c r="E8" s="14">
        <v>0.12</v>
      </c>
      <c r="F8" s="50">
        <v>14.016</v>
      </c>
      <c r="G8" s="66">
        <f t="shared" si="0"/>
        <v>70.268</v>
      </c>
      <c r="H8" s="50"/>
      <c r="I8" s="50">
        <v>70.268</v>
      </c>
      <c r="J8" s="34"/>
      <c r="K8" s="50"/>
    </row>
    <row r="9" spans="1:11" ht="12.75">
      <c r="A9" s="2">
        <v>3</v>
      </c>
      <c r="B9" s="100" t="s">
        <v>76</v>
      </c>
      <c r="C9" s="111" t="s">
        <v>42</v>
      </c>
      <c r="D9" s="14" t="s">
        <v>11</v>
      </c>
      <c r="E9" s="14">
        <v>135</v>
      </c>
      <c r="F9" s="50">
        <v>5.488</v>
      </c>
      <c r="G9" s="66">
        <f t="shared" si="0"/>
        <v>148.408</v>
      </c>
      <c r="H9" s="50">
        <v>148.408</v>
      </c>
      <c r="I9" s="50"/>
      <c r="J9" s="34"/>
      <c r="K9" s="50"/>
    </row>
    <row r="10" spans="1:11" ht="12.75">
      <c r="A10" s="2">
        <v>4</v>
      </c>
      <c r="B10" s="100" t="s">
        <v>39</v>
      </c>
      <c r="C10" s="111" t="s">
        <v>19</v>
      </c>
      <c r="D10" s="14" t="s">
        <v>10</v>
      </c>
      <c r="E10" s="14">
        <v>0.2</v>
      </c>
      <c r="F10" s="50">
        <v>12.328</v>
      </c>
      <c r="G10" s="66">
        <f t="shared" si="0"/>
        <v>97.98</v>
      </c>
      <c r="H10" s="50"/>
      <c r="I10" s="50"/>
      <c r="J10" s="34">
        <v>97.98</v>
      </c>
      <c r="K10" s="50"/>
    </row>
    <row r="11" spans="1:11" ht="12.75">
      <c r="A11" s="2">
        <v>5</v>
      </c>
      <c r="B11" s="100" t="s">
        <v>77</v>
      </c>
      <c r="C11" s="111" t="s">
        <v>42</v>
      </c>
      <c r="D11" s="14" t="s">
        <v>11</v>
      </c>
      <c r="E11" s="14">
        <v>45</v>
      </c>
      <c r="F11" s="50">
        <v>5.958</v>
      </c>
      <c r="G11" s="66">
        <f t="shared" si="0"/>
        <v>53.211</v>
      </c>
      <c r="H11" s="50"/>
      <c r="I11" s="50"/>
      <c r="J11" s="34"/>
      <c r="K11" s="50">
        <v>53.211</v>
      </c>
    </row>
    <row r="12" spans="1:11" ht="12.75">
      <c r="A12" s="2">
        <v>6</v>
      </c>
      <c r="B12" s="100" t="s">
        <v>78</v>
      </c>
      <c r="C12" s="111" t="s">
        <v>9</v>
      </c>
      <c r="D12" s="14" t="s">
        <v>10</v>
      </c>
      <c r="E12" s="14">
        <v>1.783</v>
      </c>
      <c r="F12" s="50">
        <v>16.086</v>
      </c>
      <c r="G12" s="66">
        <f t="shared" si="0"/>
        <v>1090.78</v>
      </c>
      <c r="H12" s="50"/>
      <c r="I12" s="50"/>
      <c r="J12" s="34"/>
      <c r="K12" s="50">
        <v>1090.78</v>
      </c>
    </row>
    <row r="13" spans="1:11" ht="12.75">
      <c r="A13" s="2">
        <v>7</v>
      </c>
      <c r="B13" s="60" t="s">
        <v>79</v>
      </c>
      <c r="C13" s="111" t="s">
        <v>9</v>
      </c>
      <c r="D13" s="14" t="s">
        <v>10</v>
      </c>
      <c r="E13" s="14">
        <v>0.575</v>
      </c>
      <c r="F13" s="50">
        <v>5.548</v>
      </c>
      <c r="G13" s="66">
        <f t="shared" si="0"/>
        <v>284.2</v>
      </c>
      <c r="H13" s="50"/>
      <c r="I13" s="50">
        <v>284.2</v>
      </c>
      <c r="J13" s="34"/>
      <c r="K13" s="50"/>
    </row>
    <row r="14" spans="1:11" ht="12.75">
      <c r="A14" s="2">
        <v>8</v>
      </c>
      <c r="B14" s="60" t="s">
        <v>80</v>
      </c>
      <c r="C14" s="111" t="s">
        <v>42</v>
      </c>
      <c r="D14" s="14" t="s">
        <v>11</v>
      </c>
      <c r="E14" s="14">
        <v>60</v>
      </c>
      <c r="F14" s="50">
        <v>1.703</v>
      </c>
      <c r="G14" s="66">
        <f t="shared" si="0"/>
        <v>44.12</v>
      </c>
      <c r="H14" s="50">
        <v>44.12</v>
      </c>
      <c r="I14" s="50"/>
      <c r="J14" s="34"/>
      <c r="K14" s="50"/>
    </row>
    <row r="15" spans="1:11" ht="12.75">
      <c r="A15" s="2">
        <v>9</v>
      </c>
      <c r="B15" s="58" t="s">
        <v>81</v>
      </c>
      <c r="C15" s="111" t="s">
        <v>9</v>
      </c>
      <c r="D15" s="14" t="s">
        <v>10</v>
      </c>
      <c r="E15" s="14">
        <v>0.75</v>
      </c>
      <c r="F15" s="50">
        <v>6.095</v>
      </c>
      <c r="G15" s="66">
        <f t="shared" si="0"/>
        <v>376.39</v>
      </c>
      <c r="H15" s="50"/>
      <c r="I15" s="50"/>
      <c r="J15" s="34">
        <v>376.39</v>
      </c>
      <c r="K15" s="50"/>
    </row>
    <row r="16" spans="1:11" ht="12.75">
      <c r="A16" s="2">
        <v>10</v>
      </c>
      <c r="B16" s="58" t="s">
        <v>82</v>
      </c>
      <c r="C16" s="111" t="s">
        <v>9</v>
      </c>
      <c r="D16" s="14" t="s">
        <v>10</v>
      </c>
      <c r="E16" s="14">
        <v>0.051</v>
      </c>
      <c r="F16" s="50">
        <v>0.584</v>
      </c>
      <c r="G16" s="66">
        <f t="shared" si="0"/>
        <v>10.67</v>
      </c>
      <c r="H16" s="50"/>
      <c r="I16" s="50">
        <v>10.67</v>
      </c>
      <c r="J16" s="34"/>
      <c r="K16" s="50"/>
    </row>
    <row r="17" spans="1:11" ht="12.75">
      <c r="A17" s="2">
        <v>11</v>
      </c>
      <c r="B17" s="58" t="s">
        <v>83</v>
      </c>
      <c r="C17" s="111" t="s">
        <v>9</v>
      </c>
      <c r="D17" s="14" t="s">
        <v>10</v>
      </c>
      <c r="E17" s="14">
        <v>0.2</v>
      </c>
      <c r="F17" s="50">
        <v>12.806</v>
      </c>
      <c r="G17" s="66">
        <f t="shared" si="0"/>
        <v>100.504</v>
      </c>
      <c r="H17" s="50"/>
      <c r="I17" s="50"/>
      <c r="J17" s="34">
        <v>100.504</v>
      </c>
      <c r="K17" s="50"/>
    </row>
    <row r="18" spans="1:11" ht="12.75">
      <c r="A18" s="2">
        <v>12</v>
      </c>
      <c r="B18" s="58" t="s">
        <v>84</v>
      </c>
      <c r="C18" s="111" t="s">
        <v>9</v>
      </c>
      <c r="D18" s="14" t="s">
        <v>10</v>
      </c>
      <c r="E18" s="14">
        <v>0.634</v>
      </c>
      <c r="F18" s="50">
        <v>5.926</v>
      </c>
      <c r="G18" s="66">
        <f t="shared" si="0"/>
        <v>351.204</v>
      </c>
      <c r="H18" s="50">
        <v>351.204</v>
      </c>
      <c r="I18" s="50"/>
      <c r="J18" s="34"/>
      <c r="K18" s="50"/>
    </row>
    <row r="19" spans="1:11" ht="12.75">
      <c r="A19" s="2">
        <v>13</v>
      </c>
      <c r="B19" s="58" t="s">
        <v>74</v>
      </c>
      <c r="C19" s="111" t="s">
        <v>9</v>
      </c>
      <c r="D19" s="14" t="s">
        <v>10</v>
      </c>
      <c r="E19" s="14">
        <v>0.44</v>
      </c>
      <c r="F19" s="50">
        <v>4.683</v>
      </c>
      <c r="G19" s="66">
        <f t="shared" si="0"/>
        <v>164.5</v>
      </c>
      <c r="H19" s="50">
        <v>164.5</v>
      </c>
      <c r="I19" s="50"/>
      <c r="J19" s="34"/>
      <c r="K19" s="50"/>
    </row>
    <row r="20" spans="1:11" ht="12.75">
      <c r="A20" s="125"/>
      <c r="B20" s="126" t="s">
        <v>12</v>
      </c>
      <c r="C20" s="127"/>
      <c r="D20" s="127"/>
      <c r="E20" s="128"/>
      <c r="F20" s="129">
        <f aca="true" t="shared" si="1" ref="F20:K20">SUM(F6:F19)</f>
        <v>98.875</v>
      </c>
      <c r="G20" s="129">
        <f t="shared" si="1"/>
        <v>3726.7619999999997</v>
      </c>
      <c r="H20" s="129">
        <f t="shared" si="1"/>
        <v>708.232</v>
      </c>
      <c r="I20" s="129">
        <f t="shared" si="1"/>
        <v>1184.238</v>
      </c>
      <c r="J20" s="129">
        <f t="shared" si="1"/>
        <v>690.301</v>
      </c>
      <c r="K20" s="129">
        <f t="shared" si="1"/>
        <v>1143.991</v>
      </c>
    </row>
    <row r="21" spans="1:11" ht="12.75">
      <c r="A21" s="125"/>
      <c r="B21" s="126" t="s">
        <v>13</v>
      </c>
      <c r="C21" s="127"/>
      <c r="D21" s="127"/>
      <c r="E21" s="128"/>
      <c r="F21" s="128"/>
      <c r="G21" s="125">
        <f>SUM(H21:K21)</f>
        <v>13</v>
      </c>
      <c r="H21" s="130">
        <v>4</v>
      </c>
      <c r="I21" s="130">
        <v>3</v>
      </c>
      <c r="J21" s="130">
        <v>4</v>
      </c>
      <c r="K21" s="130">
        <v>2</v>
      </c>
    </row>
    <row r="22" spans="1:11" ht="12.75">
      <c r="A22" s="125"/>
      <c r="B22" s="126" t="s">
        <v>14</v>
      </c>
      <c r="C22" s="127"/>
      <c r="D22" s="127"/>
      <c r="E22" s="128"/>
      <c r="F22" s="129"/>
      <c r="G22" s="125">
        <f>H22+I22+J22+K22</f>
        <v>98.87499999999999</v>
      </c>
      <c r="H22" s="129">
        <f>F9+F14+F18+F19</f>
        <v>17.8</v>
      </c>
      <c r="I22" s="129">
        <f>F8+F13+F16</f>
        <v>20.148</v>
      </c>
      <c r="J22" s="129">
        <f>F6+F10+F15+F17</f>
        <v>38.882999999999996</v>
      </c>
      <c r="K22" s="129">
        <f>F11+F12</f>
        <v>22.043999999999997</v>
      </c>
    </row>
    <row r="23" spans="1:11" ht="12.75">
      <c r="A23" s="125"/>
      <c r="B23" s="126" t="s">
        <v>15</v>
      </c>
      <c r="C23" s="127"/>
      <c r="D23" s="127"/>
      <c r="E23" s="128"/>
      <c r="F23" s="128"/>
      <c r="G23" s="125">
        <f>H23+I23+J23+K23</f>
        <v>3365.5959999999995</v>
      </c>
      <c r="H23" s="129">
        <f>H18+H19</f>
        <v>515.704</v>
      </c>
      <c r="I23" s="129">
        <f>I7+I8+I13+I16</f>
        <v>1184.238</v>
      </c>
      <c r="J23" s="129">
        <f>J10+J15+J17</f>
        <v>574.874</v>
      </c>
      <c r="K23" s="129">
        <f>K12</f>
        <v>1090.78</v>
      </c>
    </row>
    <row r="24" spans="1:11" ht="12.75">
      <c r="A24" s="125"/>
      <c r="B24" s="126" t="s">
        <v>16</v>
      </c>
      <c r="C24" s="127"/>
      <c r="D24" s="127"/>
      <c r="E24" s="128"/>
      <c r="F24" s="128"/>
      <c r="G24" s="125">
        <f>H24+I24+J24+K24</f>
        <v>361.166</v>
      </c>
      <c r="H24" s="129">
        <f>H9+H14</f>
        <v>192.528</v>
      </c>
      <c r="I24" s="129">
        <v>0</v>
      </c>
      <c r="J24" s="129">
        <f>J6</f>
        <v>115.427</v>
      </c>
      <c r="K24" s="131">
        <f>K11</f>
        <v>53.211</v>
      </c>
    </row>
    <row r="25" spans="1:11" ht="12.75">
      <c r="A25" s="125"/>
      <c r="B25" s="126" t="s">
        <v>17</v>
      </c>
      <c r="C25" s="127"/>
      <c r="D25" s="127"/>
      <c r="E25" s="128"/>
      <c r="F25" s="128"/>
      <c r="G25" s="125">
        <f>H25+I25+J25+K25</f>
        <v>0</v>
      </c>
      <c r="H25" s="129">
        <v>0</v>
      </c>
      <c r="I25" s="129">
        <v>0</v>
      </c>
      <c r="J25" s="129">
        <v>0</v>
      </c>
      <c r="K25" s="129">
        <v>0</v>
      </c>
    </row>
    <row r="26" spans="1:11" ht="12.75">
      <c r="A26" s="125"/>
      <c r="B26" s="126" t="s">
        <v>18</v>
      </c>
      <c r="C26" s="127"/>
      <c r="D26" s="127"/>
      <c r="E26" s="128"/>
      <c r="F26" s="128"/>
      <c r="G26" s="131">
        <f>SUM(G23:G25)</f>
        <v>3726.7619999999997</v>
      </c>
      <c r="H26" s="129">
        <f>SUM(H23:H25)</f>
        <v>708.232</v>
      </c>
      <c r="I26" s="129">
        <f>SUM(I23:I25)</f>
        <v>1184.238</v>
      </c>
      <c r="J26" s="129">
        <f>SUM(J23:J25)</f>
        <v>690.301</v>
      </c>
      <c r="K26" s="129">
        <f>SUM(K23:K25)</f>
        <v>1143.991</v>
      </c>
    </row>
    <row r="27" spans="1:11" ht="12.75">
      <c r="A27" s="119" t="s">
        <v>22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12.75">
      <c r="A28" s="122">
        <v>1</v>
      </c>
      <c r="B28" s="132" t="s">
        <v>44</v>
      </c>
      <c r="C28" s="69" t="s">
        <v>9</v>
      </c>
      <c r="D28" s="70" t="s">
        <v>10</v>
      </c>
      <c r="E28" s="70">
        <v>0.503</v>
      </c>
      <c r="F28" s="133">
        <v>8.824</v>
      </c>
      <c r="G28" s="66">
        <f aca="true" t="shared" si="2" ref="G28:G44">SUM(H28:K28)</f>
        <v>138.4</v>
      </c>
      <c r="H28" s="70">
        <v>138.4</v>
      </c>
      <c r="I28" s="15"/>
      <c r="J28" s="15"/>
      <c r="K28" s="15"/>
    </row>
    <row r="29" spans="1:11" ht="12.75">
      <c r="A29" s="122"/>
      <c r="B29" s="132"/>
      <c r="C29" s="69" t="s">
        <v>19</v>
      </c>
      <c r="D29" s="70" t="s">
        <v>10</v>
      </c>
      <c r="E29" s="70">
        <v>0.2</v>
      </c>
      <c r="F29" s="133"/>
      <c r="G29" s="66">
        <f t="shared" si="2"/>
        <v>82.5</v>
      </c>
      <c r="H29" s="70"/>
      <c r="I29" s="70"/>
      <c r="J29" s="70">
        <v>82.5</v>
      </c>
      <c r="K29" s="70"/>
    </row>
    <row r="30" spans="1:11" ht="12.75">
      <c r="A30" s="2">
        <v>2</v>
      </c>
      <c r="B30" s="69" t="s">
        <v>86</v>
      </c>
      <c r="C30" s="69" t="s">
        <v>9</v>
      </c>
      <c r="D30" s="70" t="s">
        <v>10</v>
      </c>
      <c r="E30" s="70">
        <v>0.131</v>
      </c>
      <c r="F30" s="70">
        <v>1.732</v>
      </c>
      <c r="G30" s="66">
        <f t="shared" si="2"/>
        <v>120.33</v>
      </c>
      <c r="H30" s="70"/>
      <c r="I30" s="15"/>
      <c r="J30" s="70"/>
      <c r="K30" s="70">
        <v>120.33</v>
      </c>
    </row>
    <row r="31" spans="1:11" ht="12.75">
      <c r="A31" s="2">
        <v>3</v>
      </c>
      <c r="B31" s="69" t="s">
        <v>87</v>
      </c>
      <c r="C31" s="69" t="s">
        <v>9</v>
      </c>
      <c r="D31" s="70" t="s">
        <v>10</v>
      </c>
      <c r="E31" s="70">
        <v>0.119</v>
      </c>
      <c r="F31" s="70">
        <v>1.52</v>
      </c>
      <c r="G31" s="66">
        <f t="shared" si="2"/>
        <v>360.3</v>
      </c>
      <c r="H31" s="70">
        <v>131.34</v>
      </c>
      <c r="I31" s="70">
        <v>228.96</v>
      </c>
      <c r="J31" s="70"/>
      <c r="K31" s="70"/>
    </row>
    <row r="32" spans="1:11" ht="12.75">
      <c r="A32" s="2">
        <v>4</v>
      </c>
      <c r="B32" s="69" t="s">
        <v>88</v>
      </c>
      <c r="C32" s="69" t="s">
        <v>9</v>
      </c>
      <c r="D32" s="70" t="s">
        <v>10</v>
      </c>
      <c r="E32" s="70">
        <v>0.124</v>
      </c>
      <c r="F32" s="70">
        <v>1.7</v>
      </c>
      <c r="G32" s="66">
        <f t="shared" si="2"/>
        <v>178</v>
      </c>
      <c r="H32" s="70"/>
      <c r="I32" s="70">
        <v>178</v>
      </c>
      <c r="J32" s="70"/>
      <c r="K32" s="70"/>
    </row>
    <row r="33" spans="1:11" ht="12.75">
      <c r="A33" s="2">
        <v>5</v>
      </c>
      <c r="B33" s="69" t="s">
        <v>90</v>
      </c>
      <c r="C33" s="69" t="s">
        <v>9</v>
      </c>
      <c r="D33" s="70" t="s">
        <v>10</v>
      </c>
      <c r="E33" s="70">
        <v>0.255</v>
      </c>
      <c r="F33" s="70">
        <v>1.663</v>
      </c>
      <c r="G33" s="66">
        <f t="shared" si="2"/>
        <v>249.96999999999997</v>
      </c>
      <c r="H33" s="70"/>
      <c r="I33" s="70">
        <v>99.71</v>
      </c>
      <c r="J33" s="70"/>
      <c r="K33" s="70">
        <v>150.26</v>
      </c>
    </row>
    <row r="34" spans="1:11" ht="12.75">
      <c r="A34" s="2">
        <v>6</v>
      </c>
      <c r="B34" s="69" t="s">
        <v>91</v>
      </c>
      <c r="C34" s="69" t="s">
        <v>9</v>
      </c>
      <c r="D34" s="70" t="s">
        <v>10</v>
      </c>
      <c r="E34" s="70">
        <v>0.257</v>
      </c>
      <c r="F34" s="70">
        <v>3.536</v>
      </c>
      <c r="G34" s="66">
        <f t="shared" si="2"/>
        <v>195.3</v>
      </c>
      <c r="H34" s="70"/>
      <c r="I34" s="70"/>
      <c r="J34" s="70">
        <v>195.3</v>
      </c>
      <c r="K34" s="15"/>
    </row>
    <row r="35" spans="1:11" ht="12.75">
      <c r="A35" s="2">
        <v>7</v>
      </c>
      <c r="B35" s="69" t="s">
        <v>92</v>
      </c>
      <c r="C35" s="69" t="s">
        <v>89</v>
      </c>
      <c r="D35" s="70"/>
      <c r="E35" s="70"/>
      <c r="F35" s="70">
        <v>3.354</v>
      </c>
      <c r="G35" s="66">
        <f t="shared" si="2"/>
        <v>150</v>
      </c>
      <c r="H35" s="70"/>
      <c r="I35" s="70"/>
      <c r="J35" s="15"/>
      <c r="K35" s="70">
        <v>150</v>
      </c>
    </row>
    <row r="36" spans="1:11" ht="12.75">
      <c r="A36" s="122">
        <v>8</v>
      </c>
      <c r="B36" s="132" t="s">
        <v>45</v>
      </c>
      <c r="C36" s="69" t="s">
        <v>9</v>
      </c>
      <c r="D36" s="70" t="s">
        <v>10</v>
      </c>
      <c r="E36" s="70">
        <v>0.52</v>
      </c>
      <c r="F36" s="133">
        <v>4.451</v>
      </c>
      <c r="G36" s="66">
        <f t="shared" si="2"/>
        <v>227.9</v>
      </c>
      <c r="H36" s="70"/>
      <c r="I36" s="70"/>
      <c r="J36" s="70">
        <v>227.9</v>
      </c>
      <c r="K36" s="70"/>
    </row>
    <row r="37" spans="1:11" ht="12.75">
      <c r="A37" s="122"/>
      <c r="B37" s="132"/>
      <c r="C37" s="69" t="s">
        <v>19</v>
      </c>
      <c r="D37" s="70" t="s">
        <v>10</v>
      </c>
      <c r="E37" s="70">
        <v>0.1</v>
      </c>
      <c r="F37" s="133"/>
      <c r="G37" s="66">
        <f t="shared" si="2"/>
        <v>43.35</v>
      </c>
      <c r="H37" s="70"/>
      <c r="I37" s="70"/>
      <c r="J37" s="15">
        <v>43.35</v>
      </c>
      <c r="K37" s="70"/>
    </row>
    <row r="38" spans="1:11" ht="12.75">
      <c r="A38" s="2">
        <v>9</v>
      </c>
      <c r="B38" s="69" t="s">
        <v>93</v>
      </c>
      <c r="C38" s="69" t="s">
        <v>9</v>
      </c>
      <c r="D38" s="70" t="s">
        <v>10</v>
      </c>
      <c r="E38" s="70">
        <v>0.519</v>
      </c>
      <c r="F38" s="70">
        <v>8.82</v>
      </c>
      <c r="G38" s="66">
        <f t="shared" si="2"/>
        <v>316.3</v>
      </c>
      <c r="H38" s="70"/>
      <c r="I38" s="70"/>
      <c r="J38" s="70"/>
      <c r="K38" s="70">
        <v>316.3</v>
      </c>
    </row>
    <row r="39" spans="1:11" ht="12.75">
      <c r="A39" s="2">
        <v>10</v>
      </c>
      <c r="B39" s="69" t="s">
        <v>94</v>
      </c>
      <c r="C39" s="69" t="s">
        <v>9</v>
      </c>
      <c r="D39" s="70" t="s">
        <v>10</v>
      </c>
      <c r="E39" s="70">
        <v>0.433</v>
      </c>
      <c r="F39" s="70">
        <v>6.784</v>
      </c>
      <c r="G39" s="66">
        <f t="shared" si="2"/>
        <v>189.96</v>
      </c>
      <c r="H39" s="70">
        <v>189.96</v>
      </c>
      <c r="I39" s="70"/>
      <c r="J39" s="70"/>
      <c r="K39" s="70"/>
    </row>
    <row r="40" spans="1:11" ht="12.75">
      <c r="A40" s="122">
        <v>11</v>
      </c>
      <c r="B40" s="132" t="s">
        <v>95</v>
      </c>
      <c r="C40" s="69" t="s">
        <v>19</v>
      </c>
      <c r="D40" s="70" t="s">
        <v>10</v>
      </c>
      <c r="E40" s="70">
        <v>0.3</v>
      </c>
      <c r="F40" s="133">
        <v>17.462</v>
      </c>
      <c r="G40" s="66">
        <f t="shared" si="2"/>
        <v>122.95</v>
      </c>
      <c r="H40" s="70"/>
      <c r="I40" s="70">
        <v>122.95</v>
      </c>
      <c r="J40" s="70"/>
      <c r="K40" s="70"/>
    </row>
    <row r="41" spans="1:11" ht="12.75">
      <c r="A41" s="122"/>
      <c r="B41" s="132"/>
      <c r="C41" s="69" t="s">
        <v>41</v>
      </c>
      <c r="D41" s="70" t="s">
        <v>11</v>
      </c>
      <c r="E41" s="70">
        <v>61</v>
      </c>
      <c r="F41" s="133"/>
      <c r="G41" s="66">
        <f t="shared" si="2"/>
        <v>103</v>
      </c>
      <c r="H41" s="70"/>
      <c r="I41" s="70"/>
      <c r="J41" s="70"/>
      <c r="K41" s="70">
        <v>103</v>
      </c>
    </row>
    <row r="42" spans="1:11" ht="12.75">
      <c r="A42" s="2">
        <v>12</v>
      </c>
      <c r="B42" s="69" t="s">
        <v>96</v>
      </c>
      <c r="C42" s="69" t="s">
        <v>47</v>
      </c>
      <c r="D42" s="70" t="s">
        <v>11</v>
      </c>
      <c r="E42" s="70">
        <v>52</v>
      </c>
      <c r="F42" s="70">
        <v>3.586</v>
      </c>
      <c r="G42" s="66">
        <f t="shared" si="2"/>
        <v>89</v>
      </c>
      <c r="H42" s="70"/>
      <c r="I42" s="70">
        <v>89</v>
      </c>
      <c r="J42" s="70"/>
      <c r="K42" s="70"/>
    </row>
    <row r="43" spans="1:11" ht="12.75">
      <c r="A43" s="2">
        <v>13</v>
      </c>
      <c r="B43" s="69" t="s">
        <v>46</v>
      </c>
      <c r="C43" s="69" t="s">
        <v>97</v>
      </c>
      <c r="D43" s="70"/>
      <c r="E43" s="70"/>
      <c r="F43" s="70">
        <v>5.666</v>
      </c>
      <c r="G43" s="66">
        <f t="shared" si="2"/>
        <v>300</v>
      </c>
      <c r="H43" s="70"/>
      <c r="I43" s="70"/>
      <c r="J43" s="70">
        <v>300</v>
      </c>
      <c r="K43" s="70"/>
    </row>
    <row r="44" spans="1:11" ht="12.75">
      <c r="A44" s="2">
        <v>14</v>
      </c>
      <c r="B44" s="69" t="s">
        <v>212</v>
      </c>
      <c r="C44" s="69" t="s">
        <v>43</v>
      </c>
      <c r="D44" s="70" t="s">
        <v>11</v>
      </c>
      <c r="E44" s="70">
        <v>37</v>
      </c>
      <c r="F44" s="70">
        <v>10.266</v>
      </c>
      <c r="G44" s="66">
        <f t="shared" si="2"/>
        <v>33.17</v>
      </c>
      <c r="H44" s="70"/>
      <c r="I44" s="70"/>
      <c r="J44" s="70">
        <v>33.17</v>
      </c>
      <c r="K44" s="70"/>
    </row>
    <row r="45" spans="1:11" ht="12.75">
      <c r="A45" s="27"/>
      <c r="B45" s="28" t="s">
        <v>12</v>
      </c>
      <c r="C45" s="29"/>
      <c r="D45" s="29"/>
      <c r="E45" s="30"/>
      <c r="F45" s="32">
        <f>SUM(F28:F44)</f>
        <v>79.36399999999999</v>
      </c>
      <c r="G45" s="32">
        <f>SUM(G28:G44)</f>
        <v>2900.43</v>
      </c>
      <c r="H45" s="32">
        <f>SUM(H28:H44)</f>
        <v>459.70000000000005</v>
      </c>
      <c r="I45" s="32">
        <f>SUM(I28:I44)</f>
        <v>718.62</v>
      </c>
      <c r="J45" s="32">
        <f>SUM(J28:J44)</f>
        <v>882.22</v>
      </c>
      <c r="K45" s="32">
        <f>SUM(K28:K44)</f>
        <v>839.89</v>
      </c>
    </row>
    <row r="46" spans="1:11" ht="12.75">
      <c r="A46" s="27"/>
      <c r="B46" s="28" t="s">
        <v>13</v>
      </c>
      <c r="C46" s="29"/>
      <c r="D46" s="29"/>
      <c r="E46" s="30"/>
      <c r="F46" s="30"/>
      <c r="G46" s="27">
        <f>H46+I46+J46+K46</f>
        <v>14</v>
      </c>
      <c r="H46" s="27">
        <v>1</v>
      </c>
      <c r="I46" s="27">
        <v>3</v>
      </c>
      <c r="J46" s="27">
        <v>5</v>
      </c>
      <c r="K46" s="27">
        <v>5</v>
      </c>
    </row>
    <row r="47" spans="1:11" ht="12.75">
      <c r="A47" s="27"/>
      <c r="B47" s="28" t="s">
        <v>14</v>
      </c>
      <c r="C47" s="29"/>
      <c r="D47" s="29"/>
      <c r="E47" s="30"/>
      <c r="F47" s="30"/>
      <c r="G47" s="32">
        <f>H47+I47+J47+K47</f>
        <v>79.364</v>
      </c>
      <c r="H47" s="32">
        <f>F39</f>
        <v>6.784</v>
      </c>
      <c r="I47" s="32">
        <f>F31+F32+F42</f>
        <v>6.805999999999999</v>
      </c>
      <c r="J47" s="32">
        <f>F28+F34+F36+F43+F44</f>
        <v>32.743</v>
      </c>
      <c r="K47" s="32">
        <f>F30+F33+F35+F38+F40</f>
        <v>33.031</v>
      </c>
    </row>
    <row r="48" spans="1:11" ht="12.75">
      <c r="A48" s="27"/>
      <c r="B48" s="28" t="s">
        <v>15</v>
      </c>
      <c r="C48" s="29"/>
      <c r="D48" s="29"/>
      <c r="E48" s="30"/>
      <c r="F48" s="30"/>
      <c r="G48" s="32">
        <f>H48+I48+J48+K48</f>
        <v>2375.26</v>
      </c>
      <c r="H48" s="32">
        <f>H28+H31+H39</f>
        <v>459.70000000000005</v>
      </c>
      <c r="I48" s="32">
        <f>I31+I32+I33+I40</f>
        <v>629.62</v>
      </c>
      <c r="J48" s="32">
        <f>J29+J34+J36+J37</f>
        <v>549.0500000000001</v>
      </c>
      <c r="K48" s="32">
        <f>K30+K33+K35+K38</f>
        <v>736.89</v>
      </c>
    </row>
    <row r="49" spans="1:11" ht="12.75">
      <c r="A49" s="27"/>
      <c r="B49" s="28" t="s">
        <v>16</v>
      </c>
      <c r="C49" s="29"/>
      <c r="D49" s="29"/>
      <c r="E49" s="30"/>
      <c r="F49" s="30"/>
      <c r="G49" s="32">
        <f>H49+I49+J49+K49</f>
        <v>225.17000000000002</v>
      </c>
      <c r="H49" s="32">
        <v>0</v>
      </c>
      <c r="I49" s="32">
        <f>I42</f>
        <v>89</v>
      </c>
      <c r="J49" s="32">
        <f>J44</f>
        <v>33.17</v>
      </c>
      <c r="K49" s="32">
        <f>K41</f>
        <v>103</v>
      </c>
    </row>
    <row r="50" spans="1:11" ht="12.75">
      <c r="A50" s="27"/>
      <c r="B50" s="28" t="s">
        <v>17</v>
      </c>
      <c r="C50" s="29"/>
      <c r="D50" s="29"/>
      <c r="E50" s="30"/>
      <c r="F50" s="30"/>
      <c r="G50" s="32">
        <f>H50+I50+J50+K50</f>
        <v>300</v>
      </c>
      <c r="H50" s="31">
        <v>0</v>
      </c>
      <c r="I50" s="32">
        <v>0</v>
      </c>
      <c r="J50" s="33">
        <v>300</v>
      </c>
      <c r="K50" s="31">
        <v>0</v>
      </c>
    </row>
    <row r="51" spans="1:11" ht="12.75">
      <c r="A51" s="27"/>
      <c r="B51" s="28" t="s">
        <v>18</v>
      </c>
      <c r="C51" s="29"/>
      <c r="D51" s="29"/>
      <c r="E51" s="30"/>
      <c r="F51" s="30"/>
      <c r="G51" s="32">
        <f>SUM(G48:G50)</f>
        <v>2900.4300000000003</v>
      </c>
      <c r="H51" s="32">
        <f>SUM(H48:H50)</f>
        <v>459.70000000000005</v>
      </c>
      <c r="I51" s="32">
        <f>SUM(I48:I50)</f>
        <v>718.62</v>
      </c>
      <c r="J51" s="32">
        <f>SUM(J48:J50)</f>
        <v>882.22</v>
      </c>
      <c r="K51" s="32">
        <f>SUM(K48:K50)</f>
        <v>839.89</v>
      </c>
    </row>
    <row r="52" spans="1:11" ht="12.75">
      <c r="A52" s="119" t="s">
        <v>23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12.75">
      <c r="A53" s="95">
        <v>1</v>
      </c>
      <c r="B53" s="72" t="s">
        <v>98</v>
      </c>
      <c r="C53" s="72" t="s">
        <v>9</v>
      </c>
      <c r="D53" s="5" t="s">
        <v>10</v>
      </c>
      <c r="E53" s="65">
        <v>0.716</v>
      </c>
      <c r="F53" s="65">
        <v>18.239</v>
      </c>
      <c r="G53" s="66">
        <f aca="true" t="shared" si="3" ref="G53:G63">SUM(H53:K53)</f>
        <v>715.598</v>
      </c>
      <c r="H53" s="63"/>
      <c r="I53" s="63"/>
      <c r="J53" s="64">
        <v>715.598</v>
      </c>
      <c r="K53" s="63"/>
    </row>
    <row r="54" spans="1:11" ht="12.75">
      <c r="A54" s="57">
        <v>2</v>
      </c>
      <c r="B54" s="72" t="s">
        <v>99</v>
      </c>
      <c r="C54" s="72" t="s">
        <v>9</v>
      </c>
      <c r="D54" s="65" t="s">
        <v>10</v>
      </c>
      <c r="E54" s="63">
        <v>0.583</v>
      </c>
      <c r="F54" s="65">
        <v>5.427</v>
      </c>
      <c r="G54" s="66">
        <f t="shared" si="3"/>
        <v>267.427</v>
      </c>
      <c r="H54" s="63"/>
      <c r="I54" s="63"/>
      <c r="J54" s="64"/>
      <c r="K54" s="71">
        <v>267.427</v>
      </c>
    </row>
    <row r="55" spans="1:11" ht="12.75">
      <c r="A55" s="57">
        <v>3</v>
      </c>
      <c r="B55" s="72" t="s">
        <v>100</v>
      </c>
      <c r="C55" s="72" t="s">
        <v>9</v>
      </c>
      <c r="D55" s="5" t="s">
        <v>10</v>
      </c>
      <c r="E55" s="8">
        <v>0.377</v>
      </c>
      <c r="F55" s="5">
        <v>5.51</v>
      </c>
      <c r="G55" s="66">
        <f t="shared" si="3"/>
        <v>404.649</v>
      </c>
      <c r="H55" s="63">
        <v>404.649</v>
      </c>
      <c r="I55" s="63"/>
      <c r="J55" s="64"/>
      <c r="K55" s="71"/>
    </row>
    <row r="56" spans="1:11" ht="12.75">
      <c r="A56" s="57">
        <v>4</v>
      </c>
      <c r="B56" s="10" t="s">
        <v>101</v>
      </c>
      <c r="C56" s="72" t="s">
        <v>9</v>
      </c>
      <c r="D56" s="5" t="s">
        <v>10</v>
      </c>
      <c r="E56" s="8">
        <v>0.625</v>
      </c>
      <c r="F56" s="5">
        <v>5.838</v>
      </c>
      <c r="G56" s="66">
        <f t="shared" si="3"/>
        <v>631.78</v>
      </c>
      <c r="H56" s="63"/>
      <c r="I56" s="63">
        <v>631.78</v>
      </c>
      <c r="J56" s="64"/>
      <c r="K56" s="63"/>
    </row>
    <row r="57" spans="1:11" ht="12.75">
      <c r="A57" s="134">
        <v>5</v>
      </c>
      <c r="B57" s="135" t="s">
        <v>102</v>
      </c>
      <c r="C57" s="72" t="s">
        <v>9</v>
      </c>
      <c r="D57" s="5" t="s">
        <v>10</v>
      </c>
      <c r="E57" s="8">
        <v>0.306</v>
      </c>
      <c r="F57" s="136">
        <v>4.913</v>
      </c>
      <c r="G57" s="66">
        <f t="shared" si="3"/>
        <v>511.27</v>
      </c>
      <c r="H57" s="63"/>
      <c r="I57" s="63"/>
      <c r="J57" s="64"/>
      <c r="K57" s="63">
        <v>511.27</v>
      </c>
    </row>
    <row r="58" spans="1:11" ht="12.75">
      <c r="A58" s="134"/>
      <c r="B58" s="135"/>
      <c r="C58" s="72" t="s">
        <v>42</v>
      </c>
      <c r="D58" s="5" t="s">
        <v>11</v>
      </c>
      <c r="E58" s="42">
        <v>45</v>
      </c>
      <c r="F58" s="136"/>
      <c r="G58" s="66">
        <f t="shared" si="3"/>
        <v>73.743</v>
      </c>
      <c r="H58" s="63"/>
      <c r="I58" s="63">
        <v>73.743</v>
      </c>
      <c r="J58" s="64"/>
      <c r="K58" s="63"/>
    </row>
    <row r="59" spans="1:11" ht="12.75">
      <c r="A59" s="57">
        <v>6</v>
      </c>
      <c r="B59" s="10" t="s">
        <v>103</v>
      </c>
      <c r="C59" s="72" t="s">
        <v>42</v>
      </c>
      <c r="D59" s="5" t="s">
        <v>11</v>
      </c>
      <c r="E59" s="42">
        <v>35</v>
      </c>
      <c r="F59" s="5">
        <v>4.788</v>
      </c>
      <c r="G59" s="66">
        <f t="shared" si="3"/>
        <v>54.267</v>
      </c>
      <c r="H59" s="63"/>
      <c r="I59" s="63"/>
      <c r="J59" s="64">
        <v>54.267</v>
      </c>
      <c r="K59" s="63"/>
    </row>
    <row r="60" spans="1:11" ht="12.75">
      <c r="A60" s="134">
        <v>7</v>
      </c>
      <c r="B60" s="135" t="s">
        <v>104</v>
      </c>
      <c r="C60" s="72" t="s">
        <v>9</v>
      </c>
      <c r="D60" s="5" t="s">
        <v>10</v>
      </c>
      <c r="E60" s="8">
        <v>0.306</v>
      </c>
      <c r="F60" s="136">
        <v>4.883</v>
      </c>
      <c r="G60" s="66">
        <f t="shared" si="3"/>
        <v>511.27</v>
      </c>
      <c r="H60" s="63">
        <v>511.27</v>
      </c>
      <c r="I60" s="63"/>
      <c r="J60" s="64"/>
      <c r="K60" s="63"/>
    </row>
    <row r="61" spans="1:11" ht="12.75">
      <c r="A61" s="134"/>
      <c r="B61" s="135"/>
      <c r="C61" s="4" t="s">
        <v>54</v>
      </c>
      <c r="D61" s="5" t="s">
        <v>11</v>
      </c>
      <c r="E61" s="42">
        <v>90</v>
      </c>
      <c r="F61" s="136"/>
      <c r="G61" s="66">
        <f t="shared" si="3"/>
        <v>147.487</v>
      </c>
      <c r="H61" s="63"/>
      <c r="I61" s="63"/>
      <c r="J61" s="64"/>
      <c r="K61" s="63">
        <v>147.487</v>
      </c>
    </row>
    <row r="62" spans="1:11" ht="12.75">
      <c r="A62" s="134"/>
      <c r="B62" s="135"/>
      <c r="C62" s="4" t="s">
        <v>47</v>
      </c>
      <c r="D62" s="5" t="s">
        <v>11</v>
      </c>
      <c r="E62" s="42">
        <v>30</v>
      </c>
      <c r="F62" s="136"/>
      <c r="G62" s="66">
        <f t="shared" si="3"/>
        <v>33.718</v>
      </c>
      <c r="H62" s="63">
        <v>33.718</v>
      </c>
      <c r="I62" s="63"/>
      <c r="J62" s="64"/>
      <c r="K62" s="63"/>
    </row>
    <row r="63" spans="1:11" ht="12.75">
      <c r="A63" s="57">
        <v>8</v>
      </c>
      <c r="B63" s="10" t="s">
        <v>105</v>
      </c>
      <c r="C63" s="72" t="s">
        <v>9</v>
      </c>
      <c r="D63" s="5" t="s">
        <v>10</v>
      </c>
      <c r="E63" s="5">
        <v>0.408</v>
      </c>
      <c r="F63" s="5">
        <v>5.053</v>
      </c>
      <c r="G63" s="66">
        <f t="shared" si="3"/>
        <v>663.55</v>
      </c>
      <c r="H63" s="94"/>
      <c r="I63" s="94"/>
      <c r="J63" s="64"/>
      <c r="K63" s="63">
        <v>663.55</v>
      </c>
    </row>
    <row r="64" spans="1:11" ht="12.75">
      <c r="A64" s="125"/>
      <c r="B64" s="126" t="s">
        <v>12</v>
      </c>
      <c r="C64" s="127"/>
      <c r="D64" s="127"/>
      <c r="E64" s="128"/>
      <c r="F64" s="129">
        <f>SUM(F53:F63)</f>
        <v>54.651</v>
      </c>
      <c r="G64" s="129">
        <f>H64+I64+J64+K64</f>
        <v>4014.7589999999996</v>
      </c>
      <c r="H64" s="129">
        <f>SUM(H53:H63)</f>
        <v>949.637</v>
      </c>
      <c r="I64" s="129">
        <f>SUM(I53:I63)</f>
        <v>705.5229999999999</v>
      </c>
      <c r="J64" s="129">
        <f>SUM(J53:J63)</f>
        <v>769.865</v>
      </c>
      <c r="K64" s="129">
        <f>SUM(K53:K63)</f>
        <v>1589.734</v>
      </c>
    </row>
    <row r="65" spans="1:11" ht="12.75">
      <c r="A65" s="125"/>
      <c r="B65" s="126" t="s">
        <v>13</v>
      </c>
      <c r="C65" s="127"/>
      <c r="D65" s="127"/>
      <c r="E65" s="128"/>
      <c r="F65" s="128"/>
      <c r="G65" s="125">
        <f>SUM(H65:K65)</f>
        <v>8</v>
      </c>
      <c r="H65" s="130">
        <v>1</v>
      </c>
      <c r="I65" s="130">
        <v>1</v>
      </c>
      <c r="J65" s="130">
        <v>2</v>
      </c>
      <c r="K65" s="130">
        <v>4</v>
      </c>
    </row>
    <row r="66" spans="1:11" ht="12.75">
      <c r="A66" s="125"/>
      <c r="B66" s="126" t="s">
        <v>14</v>
      </c>
      <c r="C66" s="127"/>
      <c r="D66" s="127"/>
      <c r="E66" s="128"/>
      <c r="F66" s="29"/>
      <c r="G66" s="129">
        <f>H66+I66+J66+K66</f>
        <v>54.650999999999996</v>
      </c>
      <c r="H66" s="129">
        <f>F55</f>
        <v>5.51</v>
      </c>
      <c r="I66" s="129">
        <f>F56</f>
        <v>5.838</v>
      </c>
      <c r="J66" s="129">
        <f>F53+F59</f>
        <v>23.027</v>
      </c>
      <c r="K66" s="129">
        <f>F54+F57+F60+F63</f>
        <v>20.276</v>
      </c>
    </row>
    <row r="67" spans="1:11" ht="12.75">
      <c r="A67" s="125"/>
      <c r="B67" s="126" t="s">
        <v>15</v>
      </c>
      <c r="C67" s="127"/>
      <c r="D67" s="127"/>
      <c r="E67" s="128"/>
      <c r="F67" s="128"/>
      <c r="G67" s="125">
        <f>H67+I67+J67+K67</f>
        <v>3705.544</v>
      </c>
      <c r="H67" s="131">
        <f>H55+H60</f>
        <v>915.919</v>
      </c>
      <c r="I67" s="129">
        <f>I56</f>
        <v>631.78</v>
      </c>
      <c r="J67" s="131">
        <f>J53</f>
        <v>715.598</v>
      </c>
      <c r="K67" s="131">
        <f>K54+K57+K63</f>
        <v>1442.2469999999998</v>
      </c>
    </row>
    <row r="68" spans="1:11" ht="12.75">
      <c r="A68" s="125"/>
      <c r="B68" s="126" t="s">
        <v>16</v>
      </c>
      <c r="C68" s="127"/>
      <c r="D68" s="127"/>
      <c r="E68" s="128"/>
      <c r="F68" s="128"/>
      <c r="G68" s="125">
        <f>H68+I68+J68+K68</f>
        <v>309.21500000000003</v>
      </c>
      <c r="H68" s="129">
        <f>H62</f>
        <v>33.718</v>
      </c>
      <c r="I68" s="129">
        <f>I58</f>
        <v>73.743</v>
      </c>
      <c r="J68" s="129">
        <f>J59</f>
        <v>54.267</v>
      </c>
      <c r="K68" s="129">
        <f>K61</f>
        <v>147.487</v>
      </c>
    </row>
    <row r="69" spans="1:11" ht="12.75">
      <c r="A69" s="125"/>
      <c r="B69" s="126" t="s">
        <v>17</v>
      </c>
      <c r="C69" s="127"/>
      <c r="D69" s="127"/>
      <c r="E69" s="128"/>
      <c r="F69" s="128"/>
      <c r="G69" s="125">
        <f>H69+I69+J69+K69</f>
        <v>0</v>
      </c>
      <c r="H69" s="129">
        <v>0</v>
      </c>
      <c r="I69" s="129">
        <v>0</v>
      </c>
      <c r="J69" s="129">
        <v>0</v>
      </c>
      <c r="K69" s="129">
        <v>0</v>
      </c>
    </row>
    <row r="70" spans="1:11" ht="12.75">
      <c r="A70" s="125"/>
      <c r="B70" s="126" t="s">
        <v>18</v>
      </c>
      <c r="C70" s="127"/>
      <c r="D70" s="127"/>
      <c r="E70" s="128"/>
      <c r="F70" s="128"/>
      <c r="G70" s="129">
        <f>SUM(G67:G69)</f>
        <v>4014.759</v>
      </c>
      <c r="H70" s="129">
        <f>SUM(H67:H69)</f>
        <v>949.637</v>
      </c>
      <c r="I70" s="129">
        <f>SUM(I67:I69)</f>
        <v>705.5229999999999</v>
      </c>
      <c r="J70" s="129">
        <f>SUM(J67:J69)</f>
        <v>769.865</v>
      </c>
      <c r="K70" s="129">
        <f>SUM(K67:K69)</f>
        <v>1589.734</v>
      </c>
    </row>
    <row r="71" spans="1:11" ht="12.75">
      <c r="A71" s="119" t="s">
        <v>24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 ht="12.75">
      <c r="A72" s="9">
        <v>1</v>
      </c>
      <c r="B72" s="3" t="s">
        <v>106</v>
      </c>
      <c r="C72" s="4" t="s">
        <v>9</v>
      </c>
      <c r="D72" s="5" t="s">
        <v>10</v>
      </c>
      <c r="E72" s="6">
        <v>0.871</v>
      </c>
      <c r="F72" s="7">
        <v>8.746</v>
      </c>
      <c r="G72" s="66">
        <f aca="true" t="shared" si="4" ref="G72:G84">SUM(H72:K72)</f>
        <v>372.018</v>
      </c>
      <c r="H72" s="65"/>
      <c r="I72" s="63">
        <v>372.018</v>
      </c>
      <c r="J72" s="65"/>
      <c r="K72" s="65"/>
    </row>
    <row r="73" spans="1:11" ht="12.75">
      <c r="A73" s="9">
        <v>2</v>
      </c>
      <c r="B73" s="10" t="s">
        <v>107</v>
      </c>
      <c r="C73" s="4" t="s">
        <v>9</v>
      </c>
      <c r="D73" s="5" t="s">
        <v>10</v>
      </c>
      <c r="E73" s="5">
        <v>0.825</v>
      </c>
      <c r="F73" s="8">
        <v>0.825</v>
      </c>
      <c r="G73" s="66">
        <f t="shared" si="4"/>
        <v>505.056</v>
      </c>
      <c r="H73" s="65"/>
      <c r="I73" s="63"/>
      <c r="J73" s="64"/>
      <c r="K73" s="63">
        <v>505.056</v>
      </c>
    </row>
    <row r="74" spans="1:11" ht="12.75">
      <c r="A74" s="9">
        <v>3</v>
      </c>
      <c r="B74" s="10" t="s">
        <v>108</v>
      </c>
      <c r="C74" s="4" t="s">
        <v>9</v>
      </c>
      <c r="D74" s="5" t="s">
        <v>10</v>
      </c>
      <c r="E74" s="5">
        <v>0.57</v>
      </c>
      <c r="F74" s="8">
        <v>4.205</v>
      </c>
      <c r="G74" s="66">
        <f t="shared" si="4"/>
        <v>304.919</v>
      </c>
      <c r="H74" s="65"/>
      <c r="I74" s="63">
        <v>304.919</v>
      </c>
      <c r="J74" s="64"/>
      <c r="K74" s="63"/>
    </row>
    <row r="75" spans="1:11" ht="12.75">
      <c r="A75" s="9">
        <v>4</v>
      </c>
      <c r="B75" s="10" t="s">
        <v>109</v>
      </c>
      <c r="C75" s="4" t="s">
        <v>9</v>
      </c>
      <c r="D75" s="5" t="s">
        <v>10</v>
      </c>
      <c r="E75" s="5">
        <v>0.99</v>
      </c>
      <c r="F75" s="8">
        <v>7.506</v>
      </c>
      <c r="G75" s="66">
        <f t="shared" si="4"/>
        <v>758.943</v>
      </c>
      <c r="H75" s="65">
        <v>758.943</v>
      </c>
      <c r="I75" s="63"/>
      <c r="J75" s="64"/>
      <c r="K75" s="63"/>
    </row>
    <row r="76" spans="1:11" ht="12.75">
      <c r="A76" s="137">
        <v>5</v>
      </c>
      <c r="B76" s="135" t="s">
        <v>110</v>
      </c>
      <c r="C76" s="4" t="s">
        <v>89</v>
      </c>
      <c r="D76" s="5"/>
      <c r="E76" s="5"/>
      <c r="F76" s="138">
        <v>8.982</v>
      </c>
      <c r="G76" s="66">
        <f t="shared" si="4"/>
        <v>250</v>
      </c>
      <c r="H76" s="65"/>
      <c r="I76" s="63"/>
      <c r="J76" s="64"/>
      <c r="K76" s="63">
        <v>250</v>
      </c>
    </row>
    <row r="77" spans="1:11" ht="12.75">
      <c r="A77" s="137"/>
      <c r="B77" s="135"/>
      <c r="C77" s="4" t="s">
        <v>19</v>
      </c>
      <c r="D77" s="5" t="s">
        <v>10</v>
      </c>
      <c r="E77" s="5">
        <v>0.3</v>
      </c>
      <c r="F77" s="138"/>
      <c r="G77" s="66">
        <f t="shared" si="4"/>
        <v>133.296</v>
      </c>
      <c r="H77" s="65"/>
      <c r="I77" s="63"/>
      <c r="J77" s="64">
        <v>76.122</v>
      </c>
      <c r="K77" s="63">
        <v>57.174</v>
      </c>
    </row>
    <row r="78" spans="1:11" ht="12.75">
      <c r="A78" s="9">
        <v>6</v>
      </c>
      <c r="B78" s="10" t="s">
        <v>111</v>
      </c>
      <c r="C78" s="4" t="s">
        <v>9</v>
      </c>
      <c r="D78" s="5" t="s">
        <v>10</v>
      </c>
      <c r="E78" s="5">
        <v>0.806</v>
      </c>
      <c r="F78" s="8">
        <v>7.657</v>
      </c>
      <c r="G78" s="66">
        <f t="shared" si="4"/>
        <v>576.583</v>
      </c>
      <c r="H78" s="65"/>
      <c r="I78" s="63"/>
      <c r="J78" s="64">
        <v>576.583</v>
      </c>
      <c r="K78" s="63"/>
    </row>
    <row r="79" spans="1:11" ht="12.75">
      <c r="A79" s="137">
        <v>7</v>
      </c>
      <c r="B79" s="135" t="s">
        <v>112</v>
      </c>
      <c r="C79" s="4" t="s">
        <v>19</v>
      </c>
      <c r="D79" s="5" t="s">
        <v>10</v>
      </c>
      <c r="E79" s="5">
        <v>0.2</v>
      </c>
      <c r="F79" s="138">
        <v>8.146</v>
      </c>
      <c r="G79" s="66">
        <f t="shared" si="4"/>
        <v>196.48</v>
      </c>
      <c r="H79" s="63"/>
      <c r="I79" s="63">
        <v>196.48</v>
      </c>
      <c r="J79" s="64"/>
      <c r="K79" s="63"/>
    </row>
    <row r="80" spans="1:11" ht="12.75">
      <c r="A80" s="137"/>
      <c r="B80" s="135"/>
      <c r="C80" s="4" t="s">
        <v>54</v>
      </c>
      <c r="D80" s="5" t="s">
        <v>11</v>
      </c>
      <c r="E80" s="5">
        <v>120</v>
      </c>
      <c r="F80" s="138"/>
      <c r="G80" s="66">
        <f t="shared" si="4"/>
        <v>186.464</v>
      </c>
      <c r="H80" s="63"/>
      <c r="I80" s="63"/>
      <c r="J80" s="64"/>
      <c r="K80" s="63">
        <v>186.464</v>
      </c>
    </row>
    <row r="81" spans="1:11" ht="12.75">
      <c r="A81" s="9">
        <v>8</v>
      </c>
      <c r="B81" s="72" t="s">
        <v>113</v>
      </c>
      <c r="C81" s="4" t="s">
        <v>19</v>
      </c>
      <c r="D81" s="5" t="s">
        <v>10</v>
      </c>
      <c r="E81" s="5">
        <v>0.1</v>
      </c>
      <c r="F81" s="8">
        <v>7.64</v>
      </c>
      <c r="G81" s="66">
        <f t="shared" si="4"/>
        <v>120.706</v>
      </c>
      <c r="H81" s="64"/>
      <c r="I81" s="63"/>
      <c r="J81" s="64">
        <v>120.706</v>
      </c>
      <c r="K81" s="63"/>
    </row>
    <row r="82" spans="1:11" ht="12.75">
      <c r="A82" s="9">
        <v>9</v>
      </c>
      <c r="B82" s="73" t="s">
        <v>72</v>
      </c>
      <c r="C82" s="4" t="s">
        <v>9</v>
      </c>
      <c r="D82" s="5" t="s">
        <v>10</v>
      </c>
      <c r="E82" s="5">
        <v>0.738</v>
      </c>
      <c r="F82" s="8">
        <v>7.193</v>
      </c>
      <c r="G82" s="66">
        <f t="shared" si="4"/>
        <v>273.878</v>
      </c>
      <c r="H82" s="65"/>
      <c r="I82" s="63"/>
      <c r="J82" s="64">
        <v>273.878</v>
      </c>
      <c r="K82" s="65"/>
    </row>
    <row r="83" spans="1:11" ht="12.75">
      <c r="A83" s="9">
        <v>10</v>
      </c>
      <c r="B83" s="73" t="s">
        <v>114</v>
      </c>
      <c r="C83" s="4" t="s">
        <v>9</v>
      </c>
      <c r="D83" s="5" t="s">
        <v>10</v>
      </c>
      <c r="E83" s="5">
        <v>0.519</v>
      </c>
      <c r="F83" s="8">
        <v>4.25</v>
      </c>
      <c r="G83" s="66">
        <f t="shared" si="4"/>
        <v>314.838</v>
      </c>
      <c r="H83" s="65"/>
      <c r="I83" s="63"/>
      <c r="J83" s="64"/>
      <c r="K83" s="65">
        <v>314.838</v>
      </c>
    </row>
    <row r="84" spans="1:11" ht="12.75">
      <c r="A84" s="9">
        <v>11</v>
      </c>
      <c r="B84" s="73" t="s">
        <v>115</v>
      </c>
      <c r="C84" s="4" t="s">
        <v>43</v>
      </c>
      <c r="D84" s="5" t="s">
        <v>11</v>
      </c>
      <c r="E84" s="5">
        <v>50</v>
      </c>
      <c r="F84" s="8">
        <v>3.4</v>
      </c>
      <c r="G84" s="66">
        <f t="shared" si="4"/>
        <v>90.395</v>
      </c>
      <c r="H84" s="65"/>
      <c r="I84" s="63"/>
      <c r="J84" s="64">
        <v>90.395</v>
      </c>
      <c r="K84" s="65"/>
    </row>
    <row r="85" spans="1:11" ht="12.75">
      <c r="A85" s="36"/>
      <c r="B85" s="37" t="s">
        <v>12</v>
      </c>
      <c r="C85" s="38"/>
      <c r="D85" s="38"/>
      <c r="E85" s="39"/>
      <c r="F85" s="40">
        <f aca="true" t="shared" si="5" ref="F85:K85">SUM(F72:F84)</f>
        <v>68.55000000000001</v>
      </c>
      <c r="G85" s="40">
        <f t="shared" si="5"/>
        <v>4083.576</v>
      </c>
      <c r="H85" s="40">
        <f t="shared" si="5"/>
        <v>758.943</v>
      </c>
      <c r="I85" s="40">
        <f t="shared" si="5"/>
        <v>873.4169999999999</v>
      </c>
      <c r="J85" s="40">
        <f t="shared" si="5"/>
        <v>1137.684</v>
      </c>
      <c r="K85" s="40">
        <f t="shared" si="5"/>
        <v>1313.532</v>
      </c>
    </row>
    <row r="86" spans="1:11" ht="12.75">
      <c r="A86" s="36"/>
      <c r="B86" s="37" t="s">
        <v>13</v>
      </c>
      <c r="C86" s="38"/>
      <c r="D86" s="38"/>
      <c r="E86" s="36"/>
      <c r="F86" s="39"/>
      <c r="G86" s="36">
        <f>H86+I86+J86+K86</f>
        <v>11</v>
      </c>
      <c r="H86" s="36">
        <v>1</v>
      </c>
      <c r="I86" s="36">
        <v>2</v>
      </c>
      <c r="J86" s="36">
        <v>4</v>
      </c>
      <c r="K86" s="36">
        <v>4</v>
      </c>
    </row>
    <row r="87" spans="1:11" ht="12.75">
      <c r="A87" s="36"/>
      <c r="B87" s="37" t="s">
        <v>14</v>
      </c>
      <c r="C87" s="38"/>
      <c r="D87" s="38"/>
      <c r="E87" s="36"/>
      <c r="F87" s="39"/>
      <c r="G87" s="40">
        <f>H87+I87+J87+K87</f>
        <v>68.55</v>
      </c>
      <c r="H87" s="40">
        <f>F75</f>
        <v>7.506</v>
      </c>
      <c r="I87" s="40">
        <f>F72+F74</f>
        <v>12.951</v>
      </c>
      <c r="J87" s="40">
        <f>F78+F81+F82+F84</f>
        <v>25.89</v>
      </c>
      <c r="K87" s="40">
        <f>F73+F76+F79+F83</f>
        <v>22.203</v>
      </c>
    </row>
    <row r="88" spans="1:11" ht="12.75">
      <c r="A88" s="36"/>
      <c r="B88" s="37" t="s">
        <v>15</v>
      </c>
      <c r="C88" s="38"/>
      <c r="D88" s="38"/>
      <c r="E88" s="36"/>
      <c r="F88" s="39"/>
      <c r="G88" s="40">
        <f>H88+I88+J88+K88</f>
        <v>3806.7169999999996</v>
      </c>
      <c r="H88" s="40">
        <f>H75</f>
        <v>758.943</v>
      </c>
      <c r="I88" s="40">
        <f>I72+I74+I79</f>
        <v>873.4169999999999</v>
      </c>
      <c r="J88" s="40">
        <f>J77+J78+J81+J82</f>
        <v>1047.289</v>
      </c>
      <c r="K88" s="40">
        <f>K73+K76+K77+K83</f>
        <v>1127.068</v>
      </c>
    </row>
    <row r="89" spans="1:11" ht="12.75">
      <c r="A89" s="36"/>
      <c r="B89" s="37" t="s">
        <v>16</v>
      </c>
      <c r="C89" s="38"/>
      <c r="D89" s="38"/>
      <c r="E89" s="36"/>
      <c r="F89" s="39"/>
      <c r="G89" s="40">
        <f>H89+I89+J89+K89</f>
        <v>276.859</v>
      </c>
      <c r="H89" s="40">
        <v>0</v>
      </c>
      <c r="I89" s="40">
        <v>0</v>
      </c>
      <c r="J89" s="40">
        <f>J84</f>
        <v>90.395</v>
      </c>
      <c r="K89" s="40">
        <f>K80</f>
        <v>186.464</v>
      </c>
    </row>
    <row r="90" spans="1:11" ht="12.75">
      <c r="A90" s="36"/>
      <c r="B90" s="37" t="s">
        <v>17</v>
      </c>
      <c r="C90" s="38"/>
      <c r="D90" s="38"/>
      <c r="E90" s="36"/>
      <c r="F90" s="39"/>
      <c r="G90" s="40">
        <f>H90+I90+J90+K90</f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12.75">
      <c r="A91" s="36"/>
      <c r="B91" s="37" t="s">
        <v>18</v>
      </c>
      <c r="C91" s="38"/>
      <c r="D91" s="38"/>
      <c r="E91" s="36"/>
      <c r="F91" s="39"/>
      <c r="G91" s="40">
        <f>SUM(G88:G90)</f>
        <v>4083.5759999999996</v>
      </c>
      <c r="H91" s="40">
        <f>SUM(H88:H90)</f>
        <v>758.943</v>
      </c>
      <c r="I91" s="40">
        <f>SUM(I88:I90)</f>
        <v>873.4169999999999</v>
      </c>
      <c r="J91" s="40">
        <f>SUM(J88:J90)</f>
        <v>1137.684</v>
      </c>
      <c r="K91" s="40">
        <f>SUM(K88:K90)</f>
        <v>1313.532</v>
      </c>
    </row>
    <row r="92" spans="1:11" ht="12.75">
      <c r="A92" s="119" t="s">
        <v>25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12.75">
      <c r="A93" s="11">
        <v>1</v>
      </c>
      <c r="B93" s="77" t="s">
        <v>116</v>
      </c>
      <c r="C93" s="4" t="s">
        <v>9</v>
      </c>
      <c r="D93" s="5" t="s">
        <v>10</v>
      </c>
      <c r="E93" s="78">
        <v>0.13</v>
      </c>
      <c r="F93" s="12">
        <v>1.4</v>
      </c>
      <c r="G93" s="8">
        <f aca="true" t="shared" si="6" ref="G93:G127">H93+I93+J93+K93</f>
        <v>76.9</v>
      </c>
      <c r="H93" s="75">
        <v>76.9</v>
      </c>
      <c r="I93" s="75"/>
      <c r="J93" s="75"/>
      <c r="K93" s="75"/>
    </row>
    <row r="94" spans="1:11" ht="12.75">
      <c r="A94" s="11">
        <v>2</v>
      </c>
      <c r="B94" s="77" t="s">
        <v>117</v>
      </c>
      <c r="C94" s="4" t="s">
        <v>9</v>
      </c>
      <c r="D94" s="5" t="s">
        <v>10</v>
      </c>
      <c r="E94" s="78">
        <v>0.24</v>
      </c>
      <c r="F94" s="12">
        <v>3.5</v>
      </c>
      <c r="G94" s="8">
        <f t="shared" si="6"/>
        <v>452.8</v>
      </c>
      <c r="H94" s="75"/>
      <c r="I94" s="75"/>
      <c r="J94" s="75">
        <v>452.8</v>
      </c>
      <c r="K94" s="75"/>
    </row>
    <row r="95" spans="1:11" ht="12.75">
      <c r="A95" s="11">
        <v>3</v>
      </c>
      <c r="B95" s="80" t="s">
        <v>118</v>
      </c>
      <c r="C95" s="4" t="s">
        <v>9</v>
      </c>
      <c r="D95" s="5" t="s">
        <v>10</v>
      </c>
      <c r="E95" s="78">
        <v>0.49</v>
      </c>
      <c r="F95" s="12">
        <v>7.5</v>
      </c>
      <c r="G95" s="8">
        <f t="shared" si="6"/>
        <v>642.2</v>
      </c>
      <c r="H95" s="61"/>
      <c r="I95" s="61">
        <v>642.2</v>
      </c>
      <c r="J95" s="61"/>
      <c r="K95" s="61"/>
    </row>
    <row r="96" spans="1:11" ht="12.75">
      <c r="A96" s="11">
        <v>4</v>
      </c>
      <c r="B96" s="80" t="s">
        <v>119</v>
      </c>
      <c r="C96" s="4" t="s">
        <v>9</v>
      </c>
      <c r="D96" s="5" t="s">
        <v>10</v>
      </c>
      <c r="E96" s="78">
        <v>0.08</v>
      </c>
      <c r="F96" s="139">
        <v>1.12</v>
      </c>
      <c r="G96" s="8">
        <f t="shared" si="6"/>
        <v>164.2</v>
      </c>
      <c r="H96" s="61">
        <v>164.2</v>
      </c>
      <c r="I96" s="61"/>
      <c r="J96" s="61"/>
      <c r="K96" s="61"/>
    </row>
    <row r="97" spans="1:11" ht="12.75">
      <c r="A97" s="11">
        <v>5</v>
      </c>
      <c r="B97" s="80" t="s">
        <v>120</v>
      </c>
      <c r="C97" s="4" t="s">
        <v>9</v>
      </c>
      <c r="D97" s="5" t="s">
        <v>10</v>
      </c>
      <c r="E97" s="78">
        <v>0.21</v>
      </c>
      <c r="F97" s="12">
        <v>2.9</v>
      </c>
      <c r="G97" s="8">
        <f t="shared" si="6"/>
        <v>435.4</v>
      </c>
      <c r="H97" s="61"/>
      <c r="I97" s="61">
        <v>435.4</v>
      </c>
      <c r="J97" s="61"/>
      <c r="K97" s="61"/>
    </row>
    <row r="98" spans="1:11" ht="12.75">
      <c r="A98" s="11">
        <v>6</v>
      </c>
      <c r="B98" s="80" t="s">
        <v>121</v>
      </c>
      <c r="C98" s="4" t="s">
        <v>9</v>
      </c>
      <c r="D98" s="79" t="s">
        <v>10</v>
      </c>
      <c r="E98" s="79">
        <v>0.22</v>
      </c>
      <c r="F98" s="12">
        <v>2.8</v>
      </c>
      <c r="G98" s="8">
        <f>H98+I98+J98+K98</f>
        <v>349.1</v>
      </c>
      <c r="H98" s="61"/>
      <c r="I98" s="61"/>
      <c r="J98" s="61">
        <v>349.1</v>
      </c>
      <c r="K98" s="61"/>
    </row>
    <row r="99" spans="1:11" ht="12.75">
      <c r="A99" s="11">
        <v>7</v>
      </c>
      <c r="B99" s="80" t="s">
        <v>122</v>
      </c>
      <c r="C99" s="4" t="s">
        <v>9</v>
      </c>
      <c r="D99" s="5" t="s">
        <v>10</v>
      </c>
      <c r="E99" s="78">
        <v>0.1</v>
      </c>
      <c r="F99" s="12">
        <v>7.7</v>
      </c>
      <c r="G99" s="8">
        <f>H99+I99+J99+K99</f>
        <v>732.9</v>
      </c>
      <c r="H99" s="61">
        <v>732.9</v>
      </c>
      <c r="I99" s="61"/>
      <c r="J99" s="61"/>
      <c r="K99" s="61"/>
    </row>
    <row r="100" spans="1:11" ht="12.75">
      <c r="A100" s="11">
        <v>8</v>
      </c>
      <c r="B100" s="80" t="s">
        <v>123</v>
      </c>
      <c r="C100" s="4" t="s">
        <v>9</v>
      </c>
      <c r="D100" s="5" t="s">
        <v>10</v>
      </c>
      <c r="E100" s="78">
        <v>0.25</v>
      </c>
      <c r="F100" s="12">
        <v>3.4</v>
      </c>
      <c r="G100" s="8">
        <f t="shared" si="6"/>
        <v>373.6</v>
      </c>
      <c r="H100" s="61"/>
      <c r="I100" s="61"/>
      <c r="J100" s="61"/>
      <c r="K100" s="61">
        <v>373.6</v>
      </c>
    </row>
    <row r="101" spans="1:11" ht="12.75">
      <c r="A101" s="11">
        <v>9</v>
      </c>
      <c r="B101" s="112" t="s">
        <v>124</v>
      </c>
      <c r="C101" s="4" t="s">
        <v>9</v>
      </c>
      <c r="D101" s="5" t="s">
        <v>10</v>
      </c>
      <c r="E101" s="79">
        <v>0.19</v>
      </c>
      <c r="F101" s="12">
        <v>3.1</v>
      </c>
      <c r="G101" s="8">
        <f>H101+I101+J101+K101</f>
        <v>312.6</v>
      </c>
      <c r="H101" s="76"/>
      <c r="I101" s="61"/>
      <c r="J101" s="61">
        <v>312.6</v>
      </c>
      <c r="K101" s="61"/>
    </row>
    <row r="102" spans="1:11" ht="12.75">
      <c r="A102" s="11">
        <v>10</v>
      </c>
      <c r="B102" s="112" t="s">
        <v>71</v>
      </c>
      <c r="C102" s="4" t="s">
        <v>9</v>
      </c>
      <c r="D102" s="5" t="s">
        <v>10</v>
      </c>
      <c r="E102" s="79">
        <v>0.245</v>
      </c>
      <c r="F102" s="12">
        <v>3.604</v>
      </c>
      <c r="G102" s="8">
        <f>H102+I102+J102+K102</f>
        <v>81</v>
      </c>
      <c r="H102" s="76">
        <v>81</v>
      </c>
      <c r="I102" s="61"/>
      <c r="J102" s="61"/>
      <c r="K102" s="61"/>
    </row>
    <row r="103" spans="1:11" ht="12.75">
      <c r="A103" s="140">
        <v>11</v>
      </c>
      <c r="B103" s="120" t="s">
        <v>125</v>
      </c>
      <c r="C103" s="4" t="s">
        <v>9</v>
      </c>
      <c r="D103" s="5" t="s">
        <v>10</v>
      </c>
      <c r="E103" s="78">
        <v>0.32</v>
      </c>
      <c r="F103" s="141">
        <v>3.9</v>
      </c>
      <c r="G103" s="8">
        <f t="shared" si="6"/>
        <v>377.6</v>
      </c>
      <c r="H103" s="61"/>
      <c r="I103" s="61"/>
      <c r="J103" s="61"/>
      <c r="K103" s="61">
        <v>377.6</v>
      </c>
    </row>
    <row r="104" spans="1:11" ht="12.75">
      <c r="A104" s="140"/>
      <c r="B104" s="120"/>
      <c r="C104" s="4" t="s">
        <v>19</v>
      </c>
      <c r="D104" s="5" t="s">
        <v>10</v>
      </c>
      <c r="E104" s="78">
        <v>0.1</v>
      </c>
      <c r="F104" s="141"/>
      <c r="G104" s="8">
        <f t="shared" si="6"/>
        <v>63.7</v>
      </c>
      <c r="H104" s="61"/>
      <c r="I104" s="61">
        <v>63.7</v>
      </c>
      <c r="J104" s="61"/>
      <c r="K104" s="61"/>
    </row>
    <row r="105" spans="1:11" ht="12.75">
      <c r="A105" s="11">
        <v>12</v>
      </c>
      <c r="B105" s="62" t="s">
        <v>126</v>
      </c>
      <c r="C105" s="4" t="s">
        <v>9</v>
      </c>
      <c r="D105" s="5" t="s">
        <v>10</v>
      </c>
      <c r="E105" s="78">
        <v>0.2</v>
      </c>
      <c r="F105" s="12">
        <v>2.58</v>
      </c>
      <c r="G105" s="8">
        <f t="shared" si="6"/>
        <v>322.8</v>
      </c>
      <c r="H105" s="61"/>
      <c r="I105" s="61"/>
      <c r="J105" s="61"/>
      <c r="K105" s="61">
        <v>322.8</v>
      </c>
    </row>
    <row r="106" spans="1:11" ht="12.75">
      <c r="A106" s="11">
        <v>13</v>
      </c>
      <c r="B106" s="62" t="s">
        <v>127</v>
      </c>
      <c r="C106" s="4" t="s">
        <v>19</v>
      </c>
      <c r="D106" s="5" t="s">
        <v>10</v>
      </c>
      <c r="E106" s="78">
        <v>0.3</v>
      </c>
      <c r="F106" s="139">
        <v>3.46</v>
      </c>
      <c r="G106" s="8">
        <f t="shared" si="6"/>
        <v>152.4</v>
      </c>
      <c r="H106" s="61"/>
      <c r="I106" s="61">
        <v>152.4</v>
      </c>
      <c r="J106" s="61"/>
      <c r="K106" s="61"/>
    </row>
    <row r="107" spans="1:11" ht="12.75">
      <c r="A107" s="11">
        <v>14</v>
      </c>
      <c r="B107" s="80" t="s">
        <v>128</v>
      </c>
      <c r="C107" s="13" t="s">
        <v>35</v>
      </c>
      <c r="D107" s="5" t="s">
        <v>10</v>
      </c>
      <c r="E107" s="79">
        <v>0.3</v>
      </c>
      <c r="F107" s="12">
        <v>2.75</v>
      </c>
      <c r="G107" s="8">
        <f t="shared" si="6"/>
        <v>88.3</v>
      </c>
      <c r="H107" s="76"/>
      <c r="I107" s="61"/>
      <c r="J107" s="76">
        <v>88.3</v>
      </c>
      <c r="K107" s="76"/>
    </row>
    <row r="108" spans="1:11" ht="12.75">
      <c r="A108" s="11">
        <v>15</v>
      </c>
      <c r="B108" s="80" t="s">
        <v>129</v>
      </c>
      <c r="C108" s="13" t="s">
        <v>35</v>
      </c>
      <c r="D108" s="5" t="s">
        <v>10</v>
      </c>
      <c r="E108" s="79">
        <v>0.2</v>
      </c>
      <c r="F108" s="78">
        <v>2.195</v>
      </c>
      <c r="G108" s="8">
        <f t="shared" si="6"/>
        <v>67.7</v>
      </c>
      <c r="H108" s="76"/>
      <c r="I108" s="61">
        <v>67.7</v>
      </c>
      <c r="J108" s="61"/>
      <c r="K108" s="61"/>
    </row>
    <row r="109" spans="1:11" ht="12.75">
      <c r="A109" s="140">
        <v>16</v>
      </c>
      <c r="B109" s="120" t="s">
        <v>130</v>
      </c>
      <c r="C109" s="13" t="s">
        <v>19</v>
      </c>
      <c r="D109" s="5" t="s">
        <v>10</v>
      </c>
      <c r="E109" s="79">
        <v>0.2</v>
      </c>
      <c r="F109" s="142">
        <v>5.3</v>
      </c>
      <c r="G109" s="8">
        <f t="shared" si="6"/>
        <v>104.1</v>
      </c>
      <c r="H109" s="76"/>
      <c r="I109" s="61"/>
      <c r="J109" s="61">
        <v>104.1</v>
      </c>
      <c r="K109" s="61"/>
    </row>
    <row r="110" spans="1:11" ht="12.75">
      <c r="A110" s="140"/>
      <c r="B110" s="120"/>
      <c r="C110" s="4" t="s">
        <v>42</v>
      </c>
      <c r="D110" s="5" t="s">
        <v>11</v>
      </c>
      <c r="E110" s="79">
        <v>160</v>
      </c>
      <c r="F110" s="142"/>
      <c r="G110" s="8">
        <f t="shared" si="6"/>
        <v>138.67</v>
      </c>
      <c r="H110" s="76"/>
      <c r="I110" s="61">
        <v>138.67</v>
      </c>
      <c r="J110" s="61"/>
      <c r="K110" s="61"/>
    </row>
    <row r="111" spans="1:11" ht="12.75">
      <c r="A111" s="140"/>
      <c r="B111" s="120"/>
      <c r="C111" s="4" t="s">
        <v>47</v>
      </c>
      <c r="D111" s="5" t="s">
        <v>11</v>
      </c>
      <c r="E111" s="79">
        <v>150</v>
      </c>
      <c r="F111" s="142"/>
      <c r="G111" s="8">
        <f t="shared" si="6"/>
        <v>173.2</v>
      </c>
      <c r="H111" s="76"/>
      <c r="I111" s="61">
        <v>173.2</v>
      </c>
      <c r="J111" s="61"/>
      <c r="K111" s="61"/>
    </row>
    <row r="112" spans="1:11" ht="12.75">
      <c r="A112" s="11">
        <v>17</v>
      </c>
      <c r="B112" s="62" t="s">
        <v>131</v>
      </c>
      <c r="C112" s="80" t="s">
        <v>35</v>
      </c>
      <c r="D112" s="79" t="s">
        <v>10</v>
      </c>
      <c r="E112" s="79">
        <v>0.3</v>
      </c>
      <c r="F112" s="79">
        <v>0.68</v>
      </c>
      <c r="G112" s="8">
        <f t="shared" si="6"/>
        <v>73.2</v>
      </c>
      <c r="H112" s="74"/>
      <c r="I112" s="74"/>
      <c r="J112" s="74">
        <v>73.2</v>
      </c>
      <c r="K112" s="74"/>
    </row>
    <row r="113" spans="1:11" ht="12.75">
      <c r="A113" s="11">
        <v>18</v>
      </c>
      <c r="B113" s="62" t="s">
        <v>132</v>
      </c>
      <c r="C113" s="4" t="s">
        <v>19</v>
      </c>
      <c r="D113" s="79" t="s">
        <v>10</v>
      </c>
      <c r="E113" s="79">
        <v>0.1</v>
      </c>
      <c r="F113" s="79">
        <v>2.99</v>
      </c>
      <c r="G113" s="8">
        <f t="shared" si="6"/>
        <v>62.5</v>
      </c>
      <c r="H113" s="74"/>
      <c r="I113" s="74">
        <v>62.5</v>
      </c>
      <c r="J113" s="74"/>
      <c r="K113" s="74"/>
    </row>
    <row r="114" spans="1:11" ht="12.75">
      <c r="A114" s="11">
        <v>19</v>
      </c>
      <c r="B114" s="62" t="s">
        <v>133</v>
      </c>
      <c r="C114" s="4" t="s">
        <v>35</v>
      </c>
      <c r="D114" s="79" t="s">
        <v>10</v>
      </c>
      <c r="E114" s="79">
        <v>0.22</v>
      </c>
      <c r="F114" s="79">
        <v>4.8</v>
      </c>
      <c r="G114" s="8">
        <f t="shared" si="6"/>
        <v>69.7</v>
      </c>
      <c r="H114" s="74"/>
      <c r="I114" s="74">
        <v>69.7</v>
      </c>
      <c r="J114" s="74"/>
      <c r="K114" s="74"/>
    </row>
    <row r="115" spans="1:11" ht="12.75">
      <c r="A115" s="11">
        <v>20</v>
      </c>
      <c r="B115" s="62" t="s">
        <v>134</v>
      </c>
      <c r="C115" s="4" t="s">
        <v>42</v>
      </c>
      <c r="D115" s="79" t="s">
        <v>11</v>
      </c>
      <c r="E115" s="79">
        <v>40</v>
      </c>
      <c r="F115" s="79">
        <v>2.01</v>
      </c>
      <c r="G115" s="8">
        <f t="shared" si="6"/>
        <v>73.612</v>
      </c>
      <c r="H115" s="74">
        <v>73.612</v>
      </c>
      <c r="I115" s="74"/>
      <c r="J115" s="74"/>
      <c r="K115" s="74"/>
    </row>
    <row r="116" spans="1:11" ht="12.75">
      <c r="A116" s="11">
        <v>21</v>
      </c>
      <c r="B116" s="62" t="s">
        <v>135</v>
      </c>
      <c r="C116" s="4" t="s">
        <v>42</v>
      </c>
      <c r="D116" s="79" t="s">
        <v>11</v>
      </c>
      <c r="E116" s="79">
        <v>70</v>
      </c>
      <c r="F116" s="79">
        <v>1.9</v>
      </c>
      <c r="G116" s="8">
        <f t="shared" si="6"/>
        <v>138.92</v>
      </c>
      <c r="H116" s="74"/>
      <c r="I116" s="74"/>
      <c r="J116" s="74">
        <v>138.92</v>
      </c>
      <c r="K116" s="74"/>
    </row>
    <row r="117" spans="1:11" ht="12.75">
      <c r="A117" s="140">
        <v>22</v>
      </c>
      <c r="B117" s="120" t="s">
        <v>136</v>
      </c>
      <c r="C117" s="4" t="s">
        <v>47</v>
      </c>
      <c r="D117" s="79" t="s">
        <v>11</v>
      </c>
      <c r="E117" s="79">
        <v>40</v>
      </c>
      <c r="F117" s="143">
        <v>6.3</v>
      </c>
      <c r="G117" s="8">
        <f t="shared" si="6"/>
        <v>51.225</v>
      </c>
      <c r="H117" s="74">
        <v>51.225</v>
      </c>
      <c r="I117" s="74"/>
      <c r="J117" s="74"/>
      <c r="K117" s="74"/>
    </row>
    <row r="118" spans="1:11" ht="12.75">
      <c r="A118" s="140"/>
      <c r="B118" s="120"/>
      <c r="C118" s="4" t="s">
        <v>42</v>
      </c>
      <c r="D118" s="79" t="s">
        <v>11</v>
      </c>
      <c r="E118" s="79">
        <v>94</v>
      </c>
      <c r="F118" s="143"/>
      <c r="G118" s="8">
        <f t="shared" si="6"/>
        <v>196.73</v>
      </c>
      <c r="H118" s="74"/>
      <c r="I118" s="74"/>
      <c r="J118" s="74"/>
      <c r="K118" s="74">
        <v>196.73</v>
      </c>
    </row>
    <row r="119" spans="1:11" ht="12.75">
      <c r="A119" s="11">
        <v>23</v>
      </c>
      <c r="B119" s="62" t="s">
        <v>137</v>
      </c>
      <c r="C119" s="4" t="s">
        <v>47</v>
      </c>
      <c r="D119" s="79" t="s">
        <v>11</v>
      </c>
      <c r="E119" s="79">
        <v>40</v>
      </c>
      <c r="F119" s="79">
        <v>1.1</v>
      </c>
      <c r="G119" s="8">
        <f t="shared" si="6"/>
        <v>51.225</v>
      </c>
      <c r="H119" s="74"/>
      <c r="I119" s="74">
        <v>51.225</v>
      </c>
      <c r="J119" s="74"/>
      <c r="K119" s="74"/>
    </row>
    <row r="120" spans="1:11" ht="12.75">
      <c r="A120" s="11">
        <v>24</v>
      </c>
      <c r="B120" s="62" t="s">
        <v>138</v>
      </c>
      <c r="C120" s="4" t="s">
        <v>42</v>
      </c>
      <c r="D120" s="79" t="s">
        <v>11</v>
      </c>
      <c r="E120" s="79">
        <v>160</v>
      </c>
      <c r="F120" s="79">
        <v>4.6</v>
      </c>
      <c r="G120" s="8">
        <f t="shared" si="6"/>
        <v>234.63</v>
      </c>
      <c r="H120" s="74"/>
      <c r="I120" s="74"/>
      <c r="J120" s="74"/>
      <c r="K120" s="74">
        <v>234.63</v>
      </c>
    </row>
    <row r="121" spans="1:11" ht="12.75">
      <c r="A121" s="11">
        <v>25</v>
      </c>
      <c r="B121" s="62" t="s">
        <v>139</v>
      </c>
      <c r="C121" s="4" t="s">
        <v>43</v>
      </c>
      <c r="D121" s="79" t="s">
        <v>11</v>
      </c>
      <c r="E121" s="79">
        <v>160</v>
      </c>
      <c r="F121" s="79">
        <v>7.7</v>
      </c>
      <c r="G121" s="8">
        <f t="shared" si="6"/>
        <v>210.96</v>
      </c>
      <c r="H121" s="74"/>
      <c r="I121" s="74"/>
      <c r="J121" s="74">
        <v>210.96</v>
      </c>
      <c r="K121" s="74"/>
    </row>
    <row r="122" spans="1:11" ht="12.75">
      <c r="A122" s="11">
        <v>26</v>
      </c>
      <c r="B122" s="62" t="s">
        <v>140</v>
      </c>
      <c r="C122" s="4" t="s">
        <v>42</v>
      </c>
      <c r="D122" s="79" t="s">
        <v>11</v>
      </c>
      <c r="E122" s="79">
        <v>60</v>
      </c>
      <c r="F122" s="79">
        <v>2.7</v>
      </c>
      <c r="G122" s="8">
        <f t="shared" si="6"/>
        <v>59.36</v>
      </c>
      <c r="H122" s="74">
        <v>59.36</v>
      </c>
      <c r="I122" s="74"/>
      <c r="J122" s="74"/>
      <c r="K122" s="74"/>
    </row>
    <row r="123" spans="1:11" ht="12.75">
      <c r="A123" s="11">
        <v>27</v>
      </c>
      <c r="B123" s="62" t="s">
        <v>141</v>
      </c>
      <c r="C123" s="4" t="s">
        <v>42</v>
      </c>
      <c r="D123" s="79" t="s">
        <v>11</v>
      </c>
      <c r="E123" s="79">
        <v>50</v>
      </c>
      <c r="F123" s="79">
        <v>1.7</v>
      </c>
      <c r="G123" s="8">
        <f t="shared" si="6"/>
        <v>84.809</v>
      </c>
      <c r="H123" s="74">
        <v>84.809</v>
      </c>
      <c r="I123" s="74"/>
      <c r="J123" s="74"/>
      <c r="K123" s="74"/>
    </row>
    <row r="124" spans="1:11" ht="12.75">
      <c r="A124" s="11"/>
      <c r="B124" s="62" t="s">
        <v>142</v>
      </c>
      <c r="C124" s="4" t="s">
        <v>20</v>
      </c>
      <c r="D124" s="79" t="s">
        <v>143</v>
      </c>
      <c r="E124" s="79">
        <v>1</v>
      </c>
      <c r="F124" s="79"/>
      <c r="G124" s="8">
        <f t="shared" si="6"/>
        <v>56.24</v>
      </c>
      <c r="H124" s="74"/>
      <c r="I124" s="74">
        <v>56.24</v>
      </c>
      <c r="J124" s="74"/>
      <c r="K124" s="74"/>
    </row>
    <row r="125" spans="1:11" ht="12.75">
      <c r="A125" s="11"/>
      <c r="B125" s="62" t="s">
        <v>144</v>
      </c>
      <c r="C125" s="4" t="s">
        <v>20</v>
      </c>
      <c r="D125" s="79" t="s">
        <v>143</v>
      </c>
      <c r="E125" s="79">
        <v>1</v>
      </c>
      <c r="F125" s="79"/>
      <c r="G125" s="8">
        <f>H125+I125+J125+K125</f>
        <v>59.42</v>
      </c>
      <c r="H125" s="74"/>
      <c r="I125" s="74"/>
      <c r="J125" s="74">
        <v>59.42</v>
      </c>
      <c r="K125" s="74"/>
    </row>
    <row r="126" spans="1:11" ht="12.75">
      <c r="A126" s="11"/>
      <c r="B126" s="62" t="s">
        <v>145</v>
      </c>
      <c r="C126" s="4" t="s">
        <v>20</v>
      </c>
      <c r="D126" s="79" t="s">
        <v>143</v>
      </c>
      <c r="E126" s="79">
        <v>1</v>
      </c>
      <c r="F126" s="79"/>
      <c r="G126" s="8">
        <f t="shared" si="6"/>
        <v>56.99</v>
      </c>
      <c r="H126" s="74">
        <v>56.99</v>
      </c>
      <c r="I126" s="74"/>
      <c r="J126" s="74"/>
      <c r="K126" s="74"/>
    </row>
    <row r="127" spans="1:11" ht="12.75">
      <c r="A127" s="11"/>
      <c r="B127" s="62" t="s">
        <v>146</v>
      </c>
      <c r="C127" s="4" t="s">
        <v>20</v>
      </c>
      <c r="D127" s="79" t="s">
        <v>143</v>
      </c>
      <c r="E127" s="79">
        <v>1</v>
      </c>
      <c r="F127" s="79"/>
      <c r="G127" s="8">
        <f t="shared" si="6"/>
        <v>58.72</v>
      </c>
      <c r="H127" s="74"/>
      <c r="I127" s="74"/>
      <c r="J127" s="74"/>
      <c r="K127" s="74">
        <v>58.72</v>
      </c>
    </row>
    <row r="128" spans="1:11" ht="12.75">
      <c r="A128" s="36"/>
      <c r="B128" s="37" t="s">
        <v>12</v>
      </c>
      <c r="C128" s="38"/>
      <c r="D128" s="38"/>
      <c r="E128" s="39"/>
      <c r="F128" s="40">
        <f aca="true" t="shared" si="7" ref="F128:K128">SUM(F93:F127)</f>
        <v>93.689</v>
      </c>
      <c r="G128" s="40">
        <f t="shared" si="7"/>
        <v>6647.410999999999</v>
      </c>
      <c r="H128" s="40">
        <f t="shared" si="7"/>
        <v>1380.9959999999999</v>
      </c>
      <c r="I128" s="40">
        <f t="shared" si="7"/>
        <v>1912.9350000000002</v>
      </c>
      <c r="J128" s="40">
        <f t="shared" si="7"/>
        <v>1789.4</v>
      </c>
      <c r="K128" s="40">
        <f t="shared" si="7"/>
        <v>1564.0800000000002</v>
      </c>
    </row>
    <row r="129" spans="1:11" ht="12.75">
      <c r="A129" s="36"/>
      <c r="B129" s="37" t="s">
        <v>13</v>
      </c>
      <c r="C129" s="38"/>
      <c r="D129" s="38"/>
      <c r="E129" s="36"/>
      <c r="F129" s="39"/>
      <c r="G129" s="36">
        <f>H129+I129+J129+K129</f>
        <v>27</v>
      </c>
      <c r="H129" s="36">
        <v>7</v>
      </c>
      <c r="I129" s="36">
        <v>7</v>
      </c>
      <c r="J129" s="36">
        <v>8</v>
      </c>
      <c r="K129" s="36">
        <v>5</v>
      </c>
    </row>
    <row r="130" spans="1:11" ht="12.75">
      <c r="A130" s="36"/>
      <c r="B130" s="37" t="s">
        <v>14</v>
      </c>
      <c r="C130" s="38"/>
      <c r="D130" s="38"/>
      <c r="E130" s="36"/>
      <c r="F130" s="39"/>
      <c r="G130" s="40">
        <f>H130+I130+J130+K130</f>
        <v>93.689</v>
      </c>
      <c r="H130" s="40">
        <f>F93+F96+F99+F115+F122+F123+F102</f>
        <v>20.233999999999998</v>
      </c>
      <c r="I130" s="40">
        <f>F95+F97+F106+F108+F113+F114+F119</f>
        <v>24.945000000000004</v>
      </c>
      <c r="J130" s="40">
        <f>F94+F98+F101+F107+F109+F112+F116+F121</f>
        <v>27.729999999999997</v>
      </c>
      <c r="K130" s="40">
        <f>F100+F103+F105+F117+F120</f>
        <v>20.78</v>
      </c>
    </row>
    <row r="131" spans="1:11" ht="12.75">
      <c r="A131" s="36"/>
      <c r="B131" s="37" t="s">
        <v>15</v>
      </c>
      <c r="C131" s="38"/>
      <c r="D131" s="38"/>
      <c r="E131" s="36"/>
      <c r="F131" s="39"/>
      <c r="G131" s="40">
        <f>H131+I131+J131+K131</f>
        <v>5002.700000000001</v>
      </c>
      <c r="H131" s="40">
        <f>H93+H96+H99+H102</f>
        <v>1055</v>
      </c>
      <c r="I131" s="40">
        <f>I95+I97+I104+I106+I108+I113+I114</f>
        <v>1493.6000000000001</v>
      </c>
      <c r="J131" s="40">
        <f>J94+J98+J101+J107+J109+J112</f>
        <v>1380.1</v>
      </c>
      <c r="K131" s="40">
        <f>K100+K103+K105</f>
        <v>1074</v>
      </c>
    </row>
    <row r="132" spans="1:11" ht="12.75">
      <c r="A132" s="36"/>
      <c r="B132" s="37" t="s">
        <v>16</v>
      </c>
      <c r="C132" s="38"/>
      <c r="D132" s="38"/>
      <c r="E132" s="36"/>
      <c r="F132" s="39"/>
      <c r="G132" s="40">
        <f>H132+I132+J132+K132</f>
        <v>1644.7110000000002</v>
      </c>
      <c r="H132" s="40">
        <f>H115+H117+H122+H123+H126</f>
        <v>325.996</v>
      </c>
      <c r="I132" s="40">
        <f>I110+I111+I119+I124</f>
        <v>419.33500000000004</v>
      </c>
      <c r="J132" s="40">
        <f>J116+J121+J125</f>
        <v>409.3</v>
      </c>
      <c r="K132" s="40">
        <f>K118+K120+K127</f>
        <v>490.08000000000004</v>
      </c>
    </row>
    <row r="133" spans="1:11" ht="12.75">
      <c r="A133" s="36"/>
      <c r="B133" s="37" t="s">
        <v>17</v>
      </c>
      <c r="C133" s="38"/>
      <c r="D133" s="38"/>
      <c r="E133" s="36"/>
      <c r="F133" s="39"/>
      <c r="G133" s="40">
        <f>H133+I133+J133+K133</f>
        <v>0</v>
      </c>
      <c r="H133" s="40">
        <v>0</v>
      </c>
      <c r="I133" s="40">
        <v>0</v>
      </c>
      <c r="J133" s="40">
        <v>0</v>
      </c>
      <c r="K133" s="40">
        <v>0</v>
      </c>
    </row>
    <row r="134" spans="1:11" ht="12.75">
      <c r="A134" s="36"/>
      <c r="B134" s="37" t="s">
        <v>18</v>
      </c>
      <c r="C134" s="38"/>
      <c r="D134" s="38"/>
      <c r="E134" s="36"/>
      <c r="F134" s="39"/>
      <c r="G134" s="40">
        <f>SUM(G131:G133)</f>
        <v>6647.411000000001</v>
      </c>
      <c r="H134" s="40">
        <f>SUM(H131:H133)</f>
        <v>1380.996</v>
      </c>
      <c r="I134" s="40">
        <f>SUM(I131:I133)</f>
        <v>1912.9350000000002</v>
      </c>
      <c r="J134" s="40">
        <f>SUM(J131:J133)</f>
        <v>1789.3999999999999</v>
      </c>
      <c r="K134" s="40">
        <f>SUM(K131:K133)</f>
        <v>1564.08</v>
      </c>
    </row>
    <row r="135" spans="1:11" ht="12.75">
      <c r="A135" s="119" t="s">
        <v>26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1:11" ht="12.75">
      <c r="A136" s="51">
        <v>1</v>
      </c>
      <c r="B136" s="81" t="s">
        <v>147</v>
      </c>
      <c r="C136" s="82" t="s">
        <v>9</v>
      </c>
      <c r="D136" s="83" t="s">
        <v>10</v>
      </c>
      <c r="E136" s="52">
        <v>0.177</v>
      </c>
      <c r="F136" s="84">
        <v>2.615</v>
      </c>
      <c r="G136" s="8">
        <f>H136+I136+J136+K136</f>
        <v>88.27</v>
      </c>
      <c r="H136" s="84"/>
      <c r="I136" s="84"/>
      <c r="J136" s="84"/>
      <c r="K136" s="84">
        <v>88.27</v>
      </c>
    </row>
    <row r="137" spans="1:11" ht="12.75">
      <c r="A137" s="51">
        <v>2</v>
      </c>
      <c r="B137" s="81" t="s">
        <v>148</v>
      </c>
      <c r="C137" s="82" t="s">
        <v>9</v>
      </c>
      <c r="D137" s="83" t="s">
        <v>10</v>
      </c>
      <c r="E137" s="52">
        <v>0.177</v>
      </c>
      <c r="F137" s="84">
        <v>2.598</v>
      </c>
      <c r="G137" s="8">
        <f aca="true" t="shared" si="8" ref="G137:G159">H137+I137+J137+K137</f>
        <v>91.53</v>
      </c>
      <c r="H137" s="84"/>
      <c r="I137" s="84"/>
      <c r="J137" s="84"/>
      <c r="K137" s="84">
        <v>91.53</v>
      </c>
    </row>
    <row r="138" spans="1:11" ht="12.75">
      <c r="A138" s="51">
        <v>3</v>
      </c>
      <c r="B138" s="81" t="s">
        <v>149</v>
      </c>
      <c r="C138" s="82" t="s">
        <v>9</v>
      </c>
      <c r="D138" s="83" t="s">
        <v>10</v>
      </c>
      <c r="E138" s="52">
        <v>0.293</v>
      </c>
      <c r="F138" s="84">
        <v>3.503</v>
      </c>
      <c r="G138" s="8">
        <f t="shared" si="8"/>
        <v>105.32</v>
      </c>
      <c r="H138" s="84"/>
      <c r="I138" s="84"/>
      <c r="J138" s="84"/>
      <c r="K138" s="84">
        <v>105.32</v>
      </c>
    </row>
    <row r="139" spans="1:11" ht="12.75">
      <c r="A139" s="51">
        <v>4</v>
      </c>
      <c r="B139" s="81" t="s">
        <v>150</v>
      </c>
      <c r="C139" s="82" t="s">
        <v>9</v>
      </c>
      <c r="D139" s="83" t="s">
        <v>10</v>
      </c>
      <c r="E139" s="52">
        <v>0.313</v>
      </c>
      <c r="F139" s="84">
        <v>4.944</v>
      </c>
      <c r="G139" s="8">
        <f t="shared" si="8"/>
        <v>127.77</v>
      </c>
      <c r="H139" s="84"/>
      <c r="I139" s="84"/>
      <c r="J139" s="84"/>
      <c r="K139" s="84">
        <v>127.77</v>
      </c>
    </row>
    <row r="140" spans="1:11" ht="12.75">
      <c r="A140" s="51">
        <v>5</v>
      </c>
      <c r="B140" s="81" t="s">
        <v>151</v>
      </c>
      <c r="C140" s="82" t="s">
        <v>9</v>
      </c>
      <c r="D140" s="83" t="s">
        <v>10</v>
      </c>
      <c r="E140" s="52">
        <v>0.313</v>
      </c>
      <c r="F140" s="84">
        <v>7.425</v>
      </c>
      <c r="G140" s="8">
        <f t="shared" si="8"/>
        <v>273.55</v>
      </c>
      <c r="H140" s="84"/>
      <c r="I140" s="84"/>
      <c r="J140" s="84"/>
      <c r="K140" s="84">
        <v>273.55</v>
      </c>
    </row>
    <row r="141" spans="1:11" ht="12.75">
      <c r="A141" s="51">
        <v>6</v>
      </c>
      <c r="B141" s="81" t="s">
        <v>152</v>
      </c>
      <c r="C141" s="82" t="s">
        <v>9</v>
      </c>
      <c r="D141" s="83" t="s">
        <v>10</v>
      </c>
      <c r="E141" s="52">
        <v>0.256</v>
      </c>
      <c r="F141" s="84">
        <v>4.646</v>
      </c>
      <c r="G141" s="8">
        <f t="shared" si="8"/>
        <v>363.41</v>
      </c>
      <c r="H141" s="84"/>
      <c r="I141" s="84">
        <v>363.41</v>
      </c>
      <c r="J141" s="84"/>
      <c r="K141" s="84"/>
    </row>
    <row r="142" spans="1:11" ht="12.75">
      <c r="A142" s="51">
        <v>7</v>
      </c>
      <c r="B142" s="81" t="s">
        <v>153</v>
      </c>
      <c r="C142" s="82" t="s">
        <v>9</v>
      </c>
      <c r="D142" s="83" t="s">
        <v>10</v>
      </c>
      <c r="E142" s="52">
        <v>0.386</v>
      </c>
      <c r="F142" s="84">
        <v>5.439</v>
      </c>
      <c r="G142" s="8">
        <f t="shared" si="8"/>
        <v>577.64</v>
      </c>
      <c r="H142" s="84"/>
      <c r="I142" s="84"/>
      <c r="J142" s="84">
        <v>577.64</v>
      </c>
      <c r="K142" s="84"/>
    </row>
    <row r="143" spans="1:11" ht="12.75">
      <c r="A143" s="51">
        <v>8</v>
      </c>
      <c r="B143" s="81" t="s">
        <v>154</v>
      </c>
      <c r="C143" s="82" t="s">
        <v>9</v>
      </c>
      <c r="D143" s="83" t="s">
        <v>10</v>
      </c>
      <c r="E143" s="52">
        <v>0.339</v>
      </c>
      <c r="F143" s="84">
        <v>3.681</v>
      </c>
      <c r="G143" s="8">
        <f t="shared" si="8"/>
        <v>135.48</v>
      </c>
      <c r="H143" s="84">
        <v>135.48</v>
      </c>
      <c r="I143" s="84"/>
      <c r="J143" s="84"/>
      <c r="K143" s="84"/>
    </row>
    <row r="144" spans="1:11" ht="12.75">
      <c r="A144" s="51">
        <v>9</v>
      </c>
      <c r="B144" s="81" t="s">
        <v>155</v>
      </c>
      <c r="C144" s="82" t="s">
        <v>9</v>
      </c>
      <c r="D144" s="83" t="s">
        <v>10</v>
      </c>
      <c r="E144" s="52">
        <v>0.255</v>
      </c>
      <c r="F144" s="84">
        <v>3.05</v>
      </c>
      <c r="G144" s="8">
        <f t="shared" si="8"/>
        <v>172.03</v>
      </c>
      <c r="H144" s="84">
        <v>172.03</v>
      </c>
      <c r="I144" s="84"/>
      <c r="J144" s="84"/>
      <c r="K144" s="84"/>
    </row>
    <row r="145" spans="1:11" ht="12.75">
      <c r="A145" s="51">
        <v>10</v>
      </c>
      <c r="B145" s="81" t="s">
        <v>37</v>
      </c>
      <c r="C145" s="82" t="s">
        <v>9</v>
      </c>
      <c r="D145" s="83" t="s">
        <v>10</v>
      </c>
      <c r="E145" s="52">
        <v>0.374</v>
      </c>
      <c r="F145" s="84">
        <v>7.13</v>
      </c>
      <c r="G145" s="8">
        <f t="shared" si="8"/>
        <v>575.42</v>
      </c>
      <c r="H145" s="84">
        <v>575.42</v>
      </c>
      <c r="I145" s="84"/>
      <c r="J145" s="84"/>
      <c r="K145" s="84"/>
    </row>
    <row r="146" spans="1:11" ht="12.75">
      <c r="A146" s="51">
        <v>11</v>
      </c>
      <c r="B146" s="81" t="s">
        <v>156</v>
      </c>
      <c r="C146" s="82" t="s">
        <v>9</v>
      </c>
      <c r="D146" s="83" t="s">
        <v>10</v>
      </c>
      <c r="E146" s="52">
        <v>0.274</v>
      </c>
      <c r="F146" s="84">
        <v>3.674</v>
      </c>
      <c r="G146" s="8">
        <f t="shared" si="8"/>
        <v>105.32</v>
      </c>
      <c r="H146" s="84"/>
      <c r="I146" s="84"/>
      <c r="J146" s="84"/>
      <c r="K146" s="84">
        <v>105.32</v>
      </c>
    </row>
    <row r="147" spans="1:11" ht="12.75">
      <c r="A147" s="51">
        <v>12</v>
      </c>
      <c r="B147" s="81" t="s">
        <v>157</v>
      </c>
      <c r="C147" s="82" t="s">
        <v>9</v>
      </c>
      <c r="D147" s="83" t="s">
        <v>10</v>
      </c>
      <c r="E147" s="52">
        <v>0.252</v>
      </c>
      <c r="F147" s="84">
        <v>2.183</v>
      </c>
      <c r="G147" s="8">
        <f t="shared" si="8"/>
        <v>200.38</v>
      </c>
      <c r="H147" s="84"/>
      <c r="I147" s="144"/>
      <c r="J147" s="84"/>
      <c r="K147" s="84">
        <v>200.38</v>
      </c>
    </row>
    <row r="148" spans="1:11" ht="12.75">
      <c r="A148" s="51">
        <v>13</v>
      </c>
      <c r="B148" s="81" t="s">
        <v>158</v>
      </c>
      <c r="C148" s="82" t="s">
        <v>9</v>
      </c>
      <c r="D148" s="83" t="s">
        <v>10</v>
      </c>
      <c r="E148" s="52">
        <v>0.308</v>
      </c>
      <c r="F148" s="52">
        <v>3.548</v>
      </c>
      <c r="G148" s="8">
        <f t="shared" si="8"/>
        <v>293.31</v>
      </c>
      <c r="H148" s="84"/>
      <c r="I148" s="84"/>
      <c r="J148" s="84"/>
      <c r="K148" s="84">
        <v>293.31</v>
      </c>
    </row>
    <row r="149" spans="1:11" ht="12.75">
      <c r="A149" s="51">
        <v>14</v>
      </c>
      <c r="B149" s="81" t="s">
        <v>159</v>
      </c>
      <c r="C149" s="82" t="s">
        <v>9</v>
      </c>
      <c r="D149" s="83" t="s">
        <v>10</v>
      </c>
      <c r="E149" s="52">
        <v>0.385</v>
      </c>
      <c r="F149" s="52">
        <v>4.11</v>
      </c>
      <c r="G149" s="8">
        <f t="shared" si="8"/>
        <v>435.46</v>
      </c>
      <c r="H149" s="84"/>
      <c r="I149" s="84"/>
      <c r="J149" s="84"/>
      <c r="K149" s="84">
        <v>435.46</v>
      </c>
    </row>
    <row r="150" spans="1:11" ht="12.75">
      <c r="A150" s="51">
        <v>15</v>
      </c>
      <c r="B150" s="81" t="s">
        <v>160</v>
      </c>
      <c r="C150" s="82" t="s">
        <v>9</v>
      </c>
      <c r="D150" s="83" t="s">
        <v>10</v>
      </c>
      <c r="E150" s="85">
        <v>0.22</v>
      </c>
      <c r="F150" s="52">
        <v>3.25</v>
      </c>
      <c r="G150" s="8">
        <f t="shared" si="8"/>
        <v>292.82</v>
      </c>
      <c r="H150" s="84"/>
      <c r="I150" s="84"/>
      <c r="J150" s="84"/>
      <c r="K150" s="84">
        <v>292.82</v>
      </c>
    </row>
    <row r="151" spans="1:11" ht="12.75">
      <c r="A151" s="51">
        <v>16</v>
      </c>
      <c r="B151" s="81" t="s">
        <v>167</v>
      </c>
      <c r="C151" s="82" t="s">
        <v>9</v>
      </c>
      <c r="D151" s="83" t="s">
        <v>10</v>
      </c>
      <c r="E151" s="85">
        <v>0.385</v>
      </c>
      <c r="F151" s="52">
        <v>4.141</v>
      </c>
      <c r="G151" s="8">
        <f t="shared" si="8"/>
        <v>437.25</v>
      </c>
      <c r="H151" s="84"/>
      <c r="I151" s="84"/>
      <c r="J151" s="84">
        <v>437.25</v>
      </c>
      <c r="K151" s="84"/>
    </row>
    <row r="152" spans="1:11" ht="12.75">
      <c r="A152" s="51">
        <v>17</v>
      </c>
      <c r="B152" s="81" t="s">
        <v>48</v>
      </c>
      <c r="C152" s="82" t="s">
        <v>35</v>
      </c>
      <c r="D152" s="83" t="s">
        <v>10</v>
      </c>
      <c r="E152" s="85">
        <v>0.29</v>
      </c>
      <c r="F152" s="52">
        <v>4.885</v>
      </c>
      <c r="G152" s="8">
        <f t="shared" si="8"/>
        <v>104.93</v>
      </c>
      <c r="H152" s="84"/>
      <c r="I152" s="84"/>
      <c r="J152" s="84">
        <v>104.93</v>
      </c>
      <c r="K152" s="84"/>
    </row>
    <row r="153" spans="1:11" ht="12.75">
      <c r="A153" s="51">
        <v>18</v>
      </c>
      <c r="B153" s="81" t="s">
        <v>161</v>
      </c>
      <c r="C153" s="82" t="s">
        <v>35</v>
      </c>
      <c r="D153" s="83" t="s">
        <v>10</v>
      </c>
      <c r="E153" s="85">
        <v>0.36</v>
      </c>
      <c r="F153" s="52">
        <v>4.904</v>
      </c>
      <c r="G153" s="8">
        <f t="shared" si="8"/>
        <v>127.08</v>
      </c>
      <c r="H153" s="84"/>
      <c r="I153" s="84"/>
      <c r="J153" s="84">
        <v>127.08</v>
      </c>
      <c r="K153" s="84"/>
    </row>
    <row r="154" spans="1:11" ht="12.75">
      <c r="A154" s="51">
        <v>19</v>
      </c>
      <c r="B154" s="81" t="s">
        <v>162</v>
      </c>
      <c r="C154" s="82" t="s">
        <v>35</v>
      </c>
      <c r="D154" s="83" t="s">
        <v>10</v>
      </c>
      <c r="E154" s="85">
        <v>0.29</v>
      </c>
      <c r="F154" s="52">
        <v>4.892</v>
      </c>
      <c r="G154" s="8">
        <f t="shared" si="8"/>
        <v>104.93</v>
      </c>
      <c r="H154" s="84"/>
      <c r="I154" s="84"/>
      <c r="J154" s="84">
        <v>104.93</v>
      </c>
      <c r="K154" s="84"/>
    </row>
    <row r="155" spans="1:11" ht="12.75">
      <c r="A155" s="51">
        <v>20</v>
      </c>
      <c r="B155" s="81" t="s">
        <v>164</v>
      </c>
      <c r="C155" s="82" t="s">
        <v>35</v>
      </c>
      <c r="D155" s="83" t="s">
        <v>10</v>
      </c>
      <c r="E155" s="52">
        <v>0.31</v>
      </c>
      <c r="F155" s="52">
        <v>4.745</v>
      </c>
      <c r="G155" s="8">
        <f t="shared" si="8"/>
        <v>117.07</v>
      </c>
      <c r="H155" s="84"/>
      <c r="I155" s="84">
        <v>117.07</v>
      </c>
      <c r="J155" s="84"/>
      <c r="K155" s="84"/>
    </row>
    <row r="156" spans="1:11" ht="12.75">
      <c r="A156" s="51">
        <v>21</v>
      </c>
      <c r="B156" s="81" t="s">
        <v>163</v>
      </c>
      <c r="C156" s="82" t="s">
        <v>35</v>
      </c>
      <c r="D156" s="83" t="s">
        <v>10</v>
      </c>
      <c r="E156" s="52">
        <v>0.28</v>
      </c>
      <c r="F156" s="52">
        <v>4.862</v>
      </c>
      <c r="G156" s="8">
        <f t="shared" si="8"/>
        <v>102.36</v>
      </c>
      <c r="H156" s="84"/>
      <c r="I156" s="84">
        <v>102.36</v>
      </c>
      <c r="J156" s="84"/>
      <c r="K156" s="84"/>
    </row>
    <row r="157" spans="1:11" ht="12.75">
      <c r="A157" s="51">
        <v>22</v>
      </c>
      <c r="B157" s="81" t="s">
        <v>165</v>
      </c>
      <c r="C157" s="81" t="s">
        <v>19</v>
      </c>
      <c r="D157" s="83" t="s">
        <v>10</v>
      </c>
      <c r="E157" s="52">
        <v>0.4</v>
      </c>
      <c r="F157" s="52">
        <v>17.1</v>
      </c>
      <c r="G157" s="8">
        <f t="shared" si="8"/>
        <v>134.11</v>
      </c>
      <c r="H157" s="84"/>
      <c r="I157" s="84">
        <v>134.11</v>
      </c>
      <c r="J157" s="84"/>
      <c r="K157" s="84"/>
    </row>
    <row r="158" spans="1:11" ht="12.75">
      <c r="A158" s="51">
        <v>23</v>
      </c>
      <c r="B158" s="81" t="s">
        <v>38</v>
      </c>
      <c r="C158" s="82" t="s">
        <v>54</v>
      </c>
      <c r="D158" s="83" t="s">
        <v>11</v>
      </c>
      <c r="E158" s="52">
        <v>150</v>
      </c>
      <c r="F158" s="52">
        <v>5.166</v>
      </c>
      <c r="G158" s="8">
        <f t="shared" si="8"/>
        <v>109.84</v>
      </c>
      <c r="H158" s="84">
        <v>109.84</v>
      </c>
      <c r="I158" s="84"/>
      <c r="J158" s="84"/>
      <c r="K158" s="84"/>
    </row>
    <row r="159" spans="1:11" ht="12.75">
      <c r="A159" s="51">
        <v>24</v>
      </c>
      <c r="B159" s="82" t="s">
        <v>166</v>
      </c>
      <c r="C159" s="81" t="s">
        <v>89</v>
      </c>
      <c r="D159" s="83"/>
      <c r="E159" s="52"/>
      <c r="F159" s="52">
        <v>5.439</v>
      </c>
      <c r="G159" s="8">
        <f t="shared" si="8"/>
        <v>437.25</v>
      </c>
      <c r="H159" s="84"/>
      <c r="I159" s="84"/>
      <c r="J159" s="84">
        <v>437.25</v>
      </c>
      <c r="K159" s="84"/>
    </row>
    <row r="160" spans="1:11" ht="12.75">
      <c r="A160" s="36"/>
      <c r="B160" s="37" t="s">
        <v>12</v>
      </c>
      <c r="C160" s="38"/>
      <c r="D160" s="38"/>
      <c r="E160" s="39"/>
      <c r="F160" s="40">
        <f aca="true" t="shared" si="9" ref="F160:K160">SUM(F136:F159)</f>
        <v>117.92999999999998</v>
      </c>
      <c r="G160" s="40">
        <f t="shared" si="9"/>
        <v>5512.530000000001</v>
      </c>
      <c r="H160" s="40">
        <f t="shared" si="9"/>
        <v>992.77</v>
      </c>
      <c r="I160" s="40">
        <f t="shared" si="9"/>
        <v>716.95</v>
      </c>
      <c r="J160" s="40">
        <f t="shared" si="9"/>
        <v>1789.08</v>
      </c>
      <c r="K160" s="40">
        <f t="shared" si="9"/>
        <v>2013.73</v>
      </c>
    </row>
    <row r="161" spans="1:11" ht="12.75">
      <c r="A161" s="36"/>
      <c r="B161" s="37" t="s">
        <v>13</v>
      </c>
      <c r="C161" s="38"/>
      <c r="D161" s="38"/>
      <c r="E161" s="36"/>
      <c r="F161" s="39"/>
      <c r="G161" s="36">
        <f>H161+I161+J161+K161</f>
        <v>24</v>
      </c>
      <c r="H161" s="36">
        <v>4</v>
      </c>
      <c r="I161" s="36">
        <v>4</v>
      </c>
      <c r="J161" s="36">
        <v>6</v>
      </c>
      <c r="K161" s="36">
        <v>10</v>
      </c>
    </row>
    <row r="162" spans="1:11" ht="12.75">
      <c r="A162" s="36"/>
      <c r="B162" s="37" t="s">
        <v>14</v>
      </c>
      <c r="C162" s="38"/>
      <c r="D162" s="38"/>
      <c r="E162" s="36"/>
      <c r="F162" s="39"/>
      <c r="G162" s="40">
        <f>H162+I162+J162+K162</f>
        <v>117.93</v>
      </c>
      <c r="H162" s="40">
        <f>F143+F144+F145+F158</f>
        <v>19.027</v>
      </c>
      <c r="I162" s="40">
        <f>F141+F155+F156+F157</f>
        <v>31.353</v>
      </c>
      <c r="J162" s="40">
        <f>F142+F152+F153+F154+F159+F151</f>
        <v>29.700000000000003</v>
      </c>
      <c r="K162" s="40">
        <f>F136+F137+F138+F139+F140+F146+F147+F148+F149+F150</f>
        <v>37.85</v>
      </c>
    </row>
    <row r="163" spans="1:11" ht="12.75">
      <c r="A163" s="36"/>
      <c r="B163" s="37" t="s">
        <v>15</v>
      </c>
      <c r="C163" s="38"/>
      <c r="D163" s="38"/>
      <c r="E163" s="36"/>
      <c r="F163" s="39"/>
      <c r="G163" s="40">
        <f>H163+I163+J163+K163</f>
        <v>5402.6900000000005</v>
      </c>
      <c r="H163" s="40">
        <f>H143+H144+H145</f>
        <v>882.93</v>
      </c>
      <c r="I163" s="40">
        <f>I141+I155+I156+I157</f>
        <v>716.95</v>
      </c>
      <c r="J163" s="40">
        <f>J142+J152+J153+J154+J159+J151</f>
        <v>1789.08</v>
      </c>
      <c r="K163" s="40">
        <f>K136+K137+K138+K139+K140+K146+K147+K148+K149+K150</f>
        <v>2013.73</v>
      </c>
    </row>
    <row r="164" spans="1:11" ht="12.75">
      <c r="A164" s="36"/>
      <c r="B164" s="37" t="s">
        <v>16</v>
      </c>
      <c r="C164" s="38"/>
      <c r="D164" s="38"/>
      <c r="E164" s="36"/>
      <c r="F164" s="39"/>
      <c r="G164" s="40">
        <f>H164+I164+J164+K164</f>
        <v>109.84</v>
      </c>
      <c r="H164" s="40">
        <f>H158</f>
        <v>109.84</v>
      </c>
      <c r="I164" s="40">
        <v>0</v>
      </c>
      <c r="J164" s="40">
        <v>0</v>
      </c>
      <c r="K164" s="40">
        <v>0</v>
      </c>
    </row>
    <row r="165" spans="1:11" ht="12.75">
      <c r="A165" s="36"/>
      <c r="B165" s="37" t="s">
        <v>17</v>
      </c>
      <c r="C165" s="38"/>
      <c r="D165" s="38"/>
      <c r="E165" s="36"/>
      <c r="F165" s="39"/>
      <c r="G165" s="40">
        <f>H165+I165+J165+K165</f>
        <v>0</v>
      </c>
      <c r="H165" s="40">
        <v>0</v>
      </c>
      <c r="I165" s="40">
        <v>0</v>
      </c>
      <c r="J165" s="40">
        <v>0</v>
      </c>
      <c r="K165" s="40">
        <v>0</v>
      </c>
    </row>
    <row r="166" spans="1:11" ht="12.75">
      <c r="A166" s="36"/>
      <c r="B166" s="37" t="s">
        <v>18</v>
      </c>
      <c r="C166" s="38"/>
      <c r="D166" s="38"/>
      <c r="E166" s="36"/>
      <c r="F166" s="39"/>
      <c r="G166" s="40">
        <f>SUM(G163:G165)</f>
        <v>5512.530000000001</v>
      </c>
      <c r="H166" s="40">
        <f>SUM(H163:H165)</f>
        <v>992.77</v>
      </c>
      <c r="I166" s="40">
        <f>SUM(I163:I165)</f>
        <v>716.95</v>
      </c>
      <c r="J166" s="40">
        <f>SUM(J163:J165)</f>
        <v>1789.08</v>
      </c>
      <c r="K166" s="40">
        <f>SUM(K163:K165)</f>
        <v>2013.73</v>
      </c>
    </row>
    <row r="167" spans="1:11" ht="12.75">
      <c r="A167" s="119" t="s">
        <v>27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1:11" ht="12.75">
      <c r="A168" s="9">
        <v>1</v>
      </c>
      <c r="B168" s="72" t="s">
        <v>168</v>
      </c>
      <c r="C168" s="97" t="s">
        <v>9</v>
      </c>
      <c r="D168" s="96" t="s">
        <v>10</v>
      </c>
      <c r="E168" s="63">
        <v>0.296</v>
      </c>
      <c r="F168" s="99">
        <v>3.883</v>
      </c>
      <c r="G168" s="8">
        <f>H168+I168+J168+K168</f>
        <v>436.83</v>
      </c>
      <c r="H168" s="63">
        <v>436.83</v>
      </c>
      <c r="I168" s="63"/>
      <c r="J168" s="64"/>
      <c r="K168" s="63"/>
    </row>
    <row r="169" spans="1:11" ht="12.75">
      <c r="A169" s="9">
        <v>2</v>
      </c>
      <c r="B169" s="72" t="s">
        <v>169</v>
      </c>
      <c r="C169" s="97" t="s">
        <v>9</v>
      </c>
      <c r="D169" s="96" t="s">
        <v>10</v>
      </c>
      <c r="E169" s="63">
        <v>0.441</v>
      </c>
      <c r="F169" s="99">
        <v>6.244</v>
      </c>
      <c r="G169" s="8">
        <f aca="true" t="shared" si="10" ref="G169:G180">H169+I169+J169+K169</f>
        <v>627.22</v>
      </c>
      <c r="H169" s="63"/>
      <c r="I169" s="63"/>
      <c r="J169" s="63">
        <v>627.22</v>
      </c>
      <c r="K169" s="63"/>
    </row>
    <row r="170" spans="1:11" ht="12.75">
      <c r="A170" s="9">
        <v>3</v>
      </c>
      <c r="B170" s="72" t="s">
        <v>170</v>
      </c>
      <c r="C170" s="97" t="s">
        <v>9</v>
      </c>
      <c r="D170" s="96" t="s">
        <v>10</v>
      </c>
      <c r="E170" s="63">
        <v>0.141</v>
      </c>
      <c r="F170" s="99">
        <v>2.393</v>
      </c>
      <c r="G170" s="8">
        <f t="shared" si="10"/>
        <v>272.73</v>
      </c>
      <c r="H170" s="63"/>
      <c r="I170" s="63">
        <v>272.73</v>
      </c>
      <c r="J170" s="68"/>
      <c r="K170" s="63"/>
    </row>
    <row r="171" spans="1:11" ht="12.75">
      <c r="A171" s="9">
        <v>4</v>
      </c>
      <c r="B171" s="72" t="s">
        <v>171</v>
      </c>
      <c r="C171" s="97" t="s">
        <v>9</v>
      </c>
      <c r="D171" s="96" t="s">
        <v>10</v>
      </c>
      <c r="E171" s="63">
        <v>0.151</v>
      </c>
      <c r="F171" s="99">
        <v>2.912</v>
      </c>
      <c r="G171" s="8">
        <f t="shared" si="10"/>
        <v>237.09</v>
      </c>
      <c r="H171" s="63"/>
      <c r="I171" s="63"/>
      <c r="J171" s="68"/>
      <c r="K171" s="63">
        <v>237.09</v>
      </c>
    </row>
    <row r="172" spans="1:11" ht="12.75">
      <c r="A172" s="9">
        <v>5</v>
      </c>
      <c r="B172" s="72" t="s">
        <v>172</v>
      </c>
      <c r="C172" s="97" t="s">
        <v>9</v>
      </c>
      <c r="D172" s="96" t="s">
        <v>10</v>
      </c>
      <c r="E172" s="63">
        <v>0.187</v>
      </c>
      <c r="F172" s="99">
        <v>2.071</v>
      </c>
      <c r="G172" s="8">
        <f t="shared" si="10"/>
        <v>220.27</v>
      </c>
      <c r="H172" s="63">
        <v>220.27</v>
      </c>
      <c r="I172" s="63"/>
      <c r="J172" s="68"/>
      <c r="K172" s="63"/>
    </row>
    <row r="173" spans="1:11" ht="12.75">
      <c r="A173" s="9">
        <v>6</v>
      </c>
      <c r="B173" s="72" t="s">
        <v>173</v>
      </c>
      <c r="C173" s="97" t="s">
        <v>9</v>
      </c>
      <c r="D173" s="96" t="s">
        <v>10</v>
      </c>
      <c r="E173" s="65">
        <v>0.295</v>
      </c>
      <c r="F173" s="99">
        <v>3.213</v>
      </c>
      <c r="G173" s="8">
        <f t="shared" si="10"/>
        <v>394.69</v>
      </c>
      <c r="H173" s="63"/>
      <c r="I173" s="63"/>
      <c r="J173" s="63"/>
      <c r="K173" s="63">
        <v>394.69</v>
      </c>
    </row>
    <row r="174" spans="1:11" ht="12.75">
      <c r="A174" s="9">
        <v>7</v>
      </c>
      <c r="B174" s="72" t="s">
        <v>174</v>
      </c>
      <c r="C174" s="13" t="s">
        <v>35</v>
      </c>
      <c r="D174" s="65" t="s">
        <v>10</v>
      </c>
      <c r="E174" s="65">
        <v>0.2</v>
      </c>
      <c r="F174" s="63">
        <v>7.109</v>
      </c>
      <c r="G174" s="8">
        <f t="shared" si="10"/>
        <v>60.24</v>
      </c>
      <c r="H174" s="63"/>
      <c r="I174" s="63">
        <v>60.24</v>
      </c>
      <c r="J174" s="64"/>
      <c r="K174" s="63"/>
    </row>
    <row r="175" spans="1:11" ht="12.75">
      <c r="A175" s="9">
        <v>8</v>
      </c>
      <c r="B175" s="98" t="s">
        <v>175</v>
      </c>
      <c r="C175" s="13" t="s">
        <v>35</v>
      </c>
      <c r="D175" s="5" t="s">
        <v>10</v>
      </c>
      <c r="E175" s="5">
        <v>0.3</v>
      </c>
      <c r="F175" s="8">
        <v>3.16</v>
      </c>
      <c r="G175" s="8">
        <f t="shared" si="10"/>
        <v>83.28</v>
      </c>
      <c r="H175" s="63"/>
      <c r="I175" s="63">
        <v>83.28</v>
      </c>
      <c r="J175" s="63"/>
      <c r="K175" s="63"/>
    </row>
    <row r="176" spans="1:11" ht="12.75">
      <c r="A176" s="9">
        <v>9</v>
      </c>
      <c r="B176" s="72" t="s">
        <v>176</v>
      </c>
      <c r="C176" s="13" t="s">
        <v>19</v>
      </c>
      <c r="D176" s="5" t="s">
        <v>10</v>
      </c>
      <c r="E176" s="5">
        <v>0.2</v>
      </c>
      <c r="F176" s="5">
        <v>6.461</v>
      </c>
      <c r="G176" s="8">
        <f t="shared" si="10"/>
        <v>78.73</v>
      </c>
      <c r="H176" s="63"/>
      <c r="I176" s="63">
        <v>78.73</v>
      </c>
      <c r="J176" s="63"/>
      <c r="K176" s="63"/>
    </row>
    <row r="177" spans="1:11" ht="12.75">
      <c r="A177" s="9">
        <v>10</v>
      </c>
      <c r="B177" s="10" t="s">
        <v>177</v>
      </c>
      <c r="C177" s="67" t="s">
        <v>35</v>
      </c>
      <c r="D177" s="5" t="s">
        <v>10</v>
      </c>
      <c r="E177" s="14">
        <v>0.2</v>
      </c>
      <c r="F177" s="65">
        <v>3.895</v>
      </c>
      <c r="G177" s="8">
        <f t="shared" si="10"/>
        <v>83.28</v>
      </c>
      <c r="H177" s="64"/>
      <c r="I177" s="68"/>
      <c r="J177" s="99">
        <v>83.28</v>
      </c>
      <c r="K177" s="63"/>
    </row>
    <row r="178" spans="1:11" ht="12.75">
      <c r="A178" s="9">
        <v>11</v>
      </c>
      <c r="B178" s="10" t="s">
        <v>178</v>
      </c>
      <c r="C178" s="67" t="s">
        <v>35</v>
      </c>
      <c r="D178" s="5" t="s">
        <v>10</v>
      </c>
      <c r="E178" s="14">
        <v>0.3</v>
      </c>
      <c r="F178" s="8">
        <v>3.134</v>
      </c>
      <c r="G178" s="8">
        <f t="shared" si="10"/>
        <v>72.09</v>
      </c>
      <c r="H178" s="63"/>
      <c r="I178" s="68"/>
      <c r="J178" s="63">
        <v>72.09</v>
      </c>
      <c r="K178" s="63"/>
    </row>
    <row r="179" spans="1:11" ht="12.75">
      <c r="A179" s="9">
        <v>12</v>
      </c>
      <c r="B179" s="72" t="s">
        <v>66</v>
      </c>
      <c r="C179" s="67" t="s">
        <v>19</v>
      </c>
      <c r="D179" s="5" t="s">
        <v>10</v>
      </c>
      <c r="E179" s="96">
        <v>0.2</v>
      </c>
      <c r="F179" s="63">
        <v>3.871</v>
      </c>
      <c r="G179" s="8">
        <f t="shared" si="10"/>
        <v>78.73</v>
      </c>
      <c r="H179" s="63"/>
      <c r="I179" s="63"/>
      <c r="J179" s="64">
        <v>78.73</v>
      </c>
      <c r="K179" s="63"/>
    </row>
    <row r="180" spans="1:11" ht="12.75">
      <c r="A180" s="9">
        <v>13</v>
      </c>
      <c r="B180" s="10" t="s">
        <v>179</v>
      </c>
      <c r="C180" s="67" t="s">
        <v>41</v>
      </c>
      <c r="D180" s="5" t="s">
        <v>11</v>
      </c>
      <c r="E180" s="96">
        <v>70</v>
      </c>
      <c r="F180" s="65">
        <v>4.953</v>
      </c>
      <c r="G180" s="8">
        <f t="shared" si="10"/>
        <v>52.23</v>
      </c>
      <c r="H180" s="63">
        <v>52.23</v>
      </c>
      <c r="I180" s="63"/>
      <c r="J180" s="64"/>
      <c r="K180" s="63"/>
    </row>
    <row r="181" spans="1:11" ht="12.75">
      <c r="A181" s="36"/>
      <c r="B181" s="37" t="s">
        <v>12</v>
      </c>
      <c r="C181" s="38"/>
      <c r="D181" s="38"/>
      <c r="E181" s="41"/>
      <c r="F181" s="32">
        <f aca="true" t="shared" si="11" ref="F181:K181">SUM(F168:F180)</f>
        <v>53.299000000000014</v>
      </c>
      <c r="G181" s="32">
        <f t="shared" si="11"/>
        <v>2697.4100000000003</v>
      </c>
      <c r="H181" s="32">
        <f t="shared" si="11"/>
        <v>709.33</v>
      </c>
      <c r="I181" s="32">
        <f t="shared" si="11"/>
        <v>494.98</v>
      </c>
      <c r="J181" s="32">
        <f t="shared" si="11"/>
        <v>861.32</v>
      </c>
      <c r="K181" s="32">
        <f t="shared" si="11"/>
        <v>631.78</v>
      </c>
    </row>
    <row r="182" spans="1:11" ht="12.75">
      <c r="A182" s="36"/>
      <c r="B182" s="37" t="s">
        <v>13</v>
      </c>
      <c r="C182" s="38"/>
      <c r="D182" s="38"/>
      <c r="E182" s="39"/>
      <c r="F182" s="39"/>
      <c r="G182" s="36">
        <f aca="true" t="shared" si="12" ref="G182:G187">SUM(H182:K182)</f>
        <v>13</v>
      </c>
      <c r="H182" s="36">
        <v>3</v>
      </c>
      <c r="I182" s="36">
        <v>4</v>
      </c>
      <c r="J182" s="36">
        <v>4</v>
      </c>
      <c r="K182" s="36">
        <v>2</v>
      </c>
    </row>
    <row r="183" spans="1:11" ht="12.75">
      <c r="A183" s="36"/>
      <c r="B183" s="37" t="s">
        <v>14</v>
      </c>
      <c r="C183" s="38"/>
      <c r="D183" s="38"/>
      <c r="E183" s="39"/>
      <c r="F183" s="39"/>
      <c r="G183" s="40">
        <f t="shared" si="12"/>
        <v>53.29899999999999</v>
      </c>
      <c r="H183" s="40">
        <f>F168+F172+F180</f>
        <v>10.907</v>
      </c>
      <c r="I183" s="40">
        <f>F170+F174+F175+F176</f>
        <v>19.122999999999998</v>
      </c>
      <c r="J183" s="40">
        <f>F169+F177+F178+F179</f>
        <v>17.144</v>
      </c>
      <c r="K183" s="40">
        <f>F171+F173</f>
        <v>6.125</v>
      </c>
    </row>
    <row r="184" spans="1:11" ht="12.75">
      <c r="A184" s="36"/>
      <c r="B184" s="37" t="s">
        <v>15</v>
      </c>
      <c r="C184" s="38"/>
      <c r="D184" s="38"/>
      <c r="E184" s="39"/>
      <c r="F184" s="39"/>
      <c r="G184" s="40">
        <f t="shared" si="12"/>
        <v>2645.1800000000003</v>
      </c>
      <c r="H184" s="40">
        <f>H168+H172</f>
        <v>657.1</v>
      </c>
      <c r="I184" s="40">
        <f>I170+I174+I175+I176</f>
        <v>494.98</v>
      </c>
      <c r="J184" s="40">
        <f>J169+J177+J178+J179</f>
        <v>861.32</v>
      </c>
      <c r="K184" s="40">
        <f>K171+K173</f>
        <v>631.78</v>
      </c>
    </row>
    <row r="185" spans="1:11" ht="12.75">
      <c r="A185" s="36"/>
      <c r="B185" s="37" t="s">
        <v>16</v>
      </c>
      <c r="C185" s="38"/>
      <c r="D185" s="38"/>
      <c r="E185" s="39"/>
      <c r="F185" s="39"/>
      <c r="G185" s="40">
        <f t="shared" si="12"/>
        <v>52.23</v>
      </c>
      <c r="H185" s="40">
        <f>H180</f>
        <v>52.23</v>
      </c>
      <c r="I185" s="40">
        <v>0</v>
      </c>
      <c r="J185" s="40">
        <v>0</v>
      </c>
      <c r="K185" s="40">
        <v>0</v>
      </c>
    </row>
    <row r="186" spans="1:11" ht="12.75">
      <c r="A186" s="36"/>
      <c r="B186" s="37" t="s">
        <v>17</v>
      </c>
      <c r="C186" s="38"/>
      <c r="D186" s="38"/>
      <c r="E186" s="39"/>
      <c r="F186" s="39"/>
      <c r="G186" s="40">
        <f t="shared" si="12"/>
        <v>0</v>
      </c>
      <c r="H186" s="40">
        <v>0</v>
      </c>
      <c r="I186" s="40">
        <v>0</v>
      </c>
      <c r="J186" s="40">
        <v>0</v>
      </c>
      <c r="K186" s="40">
        <v>0</v>
      </c>
    </row>
    <row r="187" spans="1:11" ht="12.75">
      <c r="A187" s="36"/>
      <c r="B187" s="37" t="s">
        <v>18</v>
      </c>
      <c r="C187" s="38"/>
      <c r="D187" s="38"/>
      <c r="E187" s="39"/>
      <c r="F187" s="39"/>
      <c r="G187" s="40">
        <f t="shared" si="12"/>
        <v>2697.41</v>
      </c>
      <c r="H187" s="40">
        <f>SUM(H184:H186)</f>
        <v>709.33</v>
      </c>
      <c r="I187" s="40">
        <f>SUM(I184:I186)</f>
        <v>494.98</v>
      </c>
      <c r="J187" s="40">
        <f>SUM(J184:J186)</f>
        <v>861.32</v>
      </c>
      <c r="K187" s="40">
        <f>SUM(K184:K186)</f>
        <v>631.78</v>
      </c>
    </row>
    <row r="188" spans="1:11" ht="12.75">
      <c r="A188" s="119" t="s">
        <v>28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1:11" ht="12.75">
      <c r="A189" s="115">
        <v>1</v>
      </c>
      <c r="B189" s="10" t="s">
        <v>56</v>
      </c>
      <c r="C189" s="4" t="s">
        <v>9</v>
      </c>
      <c r="D189" s="5" t="s">
        <v>10</v>
      </c>
      <c r="E189" s="5">
        <v>1.52</v>
      </c>
      <c r="F189" s="5">
        <v>14.9</v>
      </c>
      <c r="G189" s="63">
        <f aca="true" t="shared" si="13" ref="G189:G205">SUM(H189:K189)</f>
        <v>393.563</v>
      </c>
      <c r="H189" s="63">
        <v>393.563</v>
      </c>
      <c r="I189" s="63"/>
      <c r="J189" s="145"/>
      <c r="K189" s="65"/>
    </row>
    <row r="190" spans="1:11" ht="12.75">
      <c r="A190" s="137">
        <v>2</v>
      </c>
      <c r="B190" s="135" t="s">
        <v>58</v>
      </c>
      <c r="C190" s="4" t="s">
        <v>9</v>
      </c>
      <c r="D190" s="5" t="s">
        <v>10</v>
      </c>
      <c r="E190" s="5">
        <v>1.52</v>
      </c>
      <c r="F190" s="136">
        <v>14.9</v>
      </c>
      <c r="G190" s="63">
        <f t="shared" si="13"/>
        <v>441.519</v>
      </c>
      <c r="H190" s="63"/>
      <c r="I190" s="63">
        <v>441.519</v>
      </c>
      <c r="J190" s="63"/>
      <c r="K190" s="8"/>
    </row>
    <row r="191" spans="1:11" ht="12.75">
      <c r="A191" s="137"/>
      <c r="B191" s="135"/>
      <c r="C191" s="4" t="s">
        <v>41</v>
      </c>
      <c r="D191" s="5" t="s">
        <v>11</v>
      </c>
      <c r="E191" s="65">
        <v>288</v>
      </c>
      <c r="F191" s="136"/>
      <c r="G191" s="63">
        <f t="shared" si="13"/>
        <v>299.371</v>
      </c>
      <c r="H191" s="63"/>
      <c r="I191" s="63">
        <v>299.371</v>
      </c>
      <c r="J191" s="63"/>
      <c r="K191" s="8"/>
    </row>
    <row r="192" spans="1:11" ht="12.75">
      <c r="A192" s="137">
        <v>3</v>
      </c>
      <c r="B192" s="135" t="s">
        <v>59</v>
      </c>
      <c r="C192" s="4" t="s">
        <v>9</v>
      </c>
      <c r="D192" s="5" t="s">
        <v>10</v>
      </c>
      <c r="E192" s="5">
        <v>1.52</v>
      </c>
      <c r="F192" s="136">
        <v>14.9</v>
      </c>
      <c r="G192" s="63">
        <f t="shared" si="13"/>
        <v>379.225</v>
      </c>
      <c r="H192" s="63"/>
      <c r="I192" s="63"/>
      <c r="J192" s="145">
        <v>379.225</v>
      </c>
      <c r="K192" s="63"/>
    </row>
    <row r="193" spans="1:11" ht="12.75">
      <c r="A193" s="137"/>
      <c r="B193" s="135"/>
      <c r="C193" s="4" t="s">
        <v>89</v>
      </c>
      <c r="D193" s="5"/>
      <c r="E193" s="5"/>
      <c r="F193" s="136"/>
      <c r="G193" s="63">
        <f t="shared" si="13"/>
        <v>438.549</v>
      </c>
      <c r="H193" s="63"/>
      <c r="I193" s="63"/>
      <c r="J193" s="145">
        <v>438.549</v>
      </c>
      <c r="K193" s="63"/>
    </row>
    <row r="194" spans="1:11" ht="12.75">
      <c r="A194" s="137">
        <v>4</v>
      </c>
      <c r="B194" s="135" t="s">
        <v>57</v>
      </c>
      <c r="C194" s="4" t="s">
        <v>9</v>
      </c>
      <c r="D194" s="5" t="s">
        <v>10</v>
      </c>
      <c r="E194" s="5">
        <v>1.52</v>
      </c>
      <c r="F194" s="136">
        <v>14.9</v>
      </c>
      <c r="G194" s="63">
        <f t="shared" si="13"/>
        <v>357.327</v>
      </c>
      <c r="H194" s="63"/>
      <c r="I194" s="63"/>
      <c r="J194" s="145"/>
      <c r="K194" s="63">
        <v>357.327</v>
      </c>
    </row>
    <row r="195" spans="1:11" ht="12.75">
      <c r="A195" s="137"/>
      <c r="B195" s="135"/>
      <c r="C195" s="4" t="s">
        <v>89</v>
      </c>
      <c r="D195" s="5"/>
      <c r="E195" s="5"/>
      <c r="F195" s="136"/>
      <c r="G195" s="63">
        <f t="shared" si="13"/>
        <v>438.549</v>
      </c>
      <c r="H195" s="63"/>
      <c r="I195" s="63"/>
      <c r="J195" s="145"/>
      <c r="K195" s="63">
        <v>438.549</v>
      </c>
    </row>
    <row r="196" spans="1:11" ht="12.75">
      <c r="A196" s="9">
        <v>5</v>
      </c>
      <c r="B196" s="10" t="s">
        <v>180</v>
      </c>
      <c r="C196" s="72" t="s">
        <v>19</v>
      </c>
      <c r="D196" s="5" t="s">
        <v>10</v>
      </c>
      <c r="E196" s="5">
        <v>0.18</v>
      </c>
      <c r="F196" s="5">
        <v>5.3</v>
      </c>
      <c r="G196" s="63">
        <f>SUM(H196:K196)</f>
        <v>71.234</v>
      </c>
      <c r="H196" s="63"/>
      <c r="I196" s="63">
        <v>71.234</v>
      </c>
      <c r="J196" s="145"/>
      <c r="K196" s="63"/>
    </row>
    <row r="197" spans="1:11" ht="12.75">
      <c r="A197" s="115">
        <v>6</v>
      </c>
      <c r="B197" s="10" t="s">
        <v>55</v>
      </c>
      <c r="C197" s="72" t="s">
        <v>19</v>
      </c>
      <c r="D197" s="5" t="s">
        <v>10</v>
      </c>
      <c r="E197" s="5">
        <v>0.36</v>
      </c>
      <c r="F197" s="5">
        <v>14.9</v>
      </c>
      <c r="G197" s="63">
        <f>SUM(H197:K197)</f>
        <v>142.898</v>
      </c>
      <c r="H197" s="63"/>
      <c r="I197" s="63">
        <v>142.898</v>
      </c>
      <c r="J197" s="145"/>
      <c r="K197" s="63"/>
    </row>
    <row r="198" spans="1:11" ht="12.75">
      <c r="A198" s="9">
        <v>7</v>
      </c>
      <c r="B198" s="10" t="s">
        <v>181</v>
      </c>
      <c r="C198" s="72" t="s">
        <v>19</v>
      </c>
      <c r="D198" s="5" t="s">
        <v>10</v>
      </c>
      <c r="E198" s="35">
        <v>0.28</v>
      </c>
      <c r="F198" s="5">
        <v>14.9</v>
      </c>
      <c r="G198" s="63">
        <f t="shared" si="13"/>
        <v>111.621</v>
      </c>
      <c r="H198" s="63"/>
      <c r="I198" s="63">
        <v>111.621</v>
      </c>
      <c r="J198" s="145"/>
      <c r="K198" s="63"/>
    </row>
    <row r="199" spans="1:11" ht="12.75">
      <c r="A199" s="115">
        <v>8</v>
      </c>
      <c r="B199" s="10" t="s">
        <v>60</v>
      </c>
      <c r="C199" s="72" t="s">
        <v>19</v>
      </c>
      <c r="D199" s="5" t="s">
        <v>10</v>
      </c>
      <c r="E199" s="35">
        <v>0.17</v>
      </c>
      <c r="F199" s="5">
        <v>13.7</v>
      </c>
      <c r="G199" s="63">
        <f t="shared" si="13"/>
        <v>67.3</v>
      </c>
      <c r="H199" s="63"/>
      <c r="I199" s="63"/>
      <c r="J199" s="145">
        <v>67.3</v>
      </c>
      <c r="K199" s="63"/>
    </row>
    <row r="200" spans="1:11" ht="12.75">
      <c r="A200" s="137">
        <v>9</v>
      </c>
      <c r="B200" s="146" t="s">
        <v>182</v>
      </c>
      <c r="C200" s="72" t="s">
        <v>19</v>
      </c>
      <c r="D200" s="65" t="s">
        <v>10</v>
      </c>
      <c r="E200" s="65">
        <v>0.28</v>
      </c>
      <c r="F200" s="136">
        <v>14.9</v>
      </c>
      <c r="G200" s="63">
        <f>SUM(H200:K200)</f>
        <v>111.621</v>
      </c>
      <c r="H200" s="63"/>
      <c r="I200" s="63">
        <v>111.621</v>
      </c>
      <c r="J200" s="145"/>
      <c r="K200" s="65"/>
    </row>
    <row r="201" spans="1:11" ht="12.75">
      <c r="A201" s="137"/>
      <c r="B201" s="146"/>
      <c r="C201" s="4" t="s">
        <v>47</v>
      </c>
      <c r="D201" s="5" t="s">
        <v>11</v>
      </c>
      <c r="E201" s="65">
        <v>110</v>
      </c>
      <c r="F201" s="136"/>
      <c r="G201" s="63">
        <f>SUM(H201:K201)</f>
        <v>82.63</v>
      </c>
      <c r="H201" s="63"/>
      <c r="I201" s="63">
        <v>82.63</v>
      </c>
      <c r="J201" s="145"/>
      <c r="K201" s="65"/>
    </row>
    <row r="202" spans="1:11" ht="12.75">
      <c r="A202" s="137">
        <v>10</v>
      </c>
      <c r="B202" s="146" t="s">
        <v>70</v>
      </c>
      <c r="C202" s="72" t="s">
        <v>19</v>
      </c>
      <c r="D202" s="65" t="s">
        <v>10</v>
      </c>
      <c r="E202" s="65">
        <v>0.36</v>
      </c>
      <c r="F202" s="136">
        <v>14.9</v>
      </c>
      <c r="G202" s="63">
        <f t="shared" si="13"/>
        <v>142.898</v>
      </c>
      <c r="H202" s="65"/>
      <c r="I202" s="63"/>
      <c r="J202" s="145">
        <v>142.898</v>
      </c>
      <c r="K202" s="63"/>
    </row>
    <row r="203" spans="1:11" ht="12.75">
      <c r="A203" s="137"/>
      <c r="B203" s="146"/>
      <c r="C203" s="72" t="s">
        <v>42</v>
      </c>
      <c r="D203" s="5" t="s">
        <v>11</v>
      </c>
      <c r="E203" s="65">
        <v>165</v>
      </c>
      <c r="F203" s="136"/>
      <c r="G203" s="63">
        <f t="shared" si="13"/>
        <v>196.014</v>
      </c>
      <c r="H203" s="65"/>
      <c r="I203" s="63"/>
      <c r="J203" s="145">
        <v>196.014</v>
      </c>
      <c r="K203" s="63"/>
    </row>
    <row r="204" spans="1:11" ht="12.75">
      <c r="A204" s="9">
        <v>11</v>
      </c>
      <c r="B204" s="10" t="s">
        <v>183</v>
      </c>
      <c r="C204" s="72" t="s">
        <v>184</v>
      </c>
      <c r="D204" s="65" t="s">
        <v>10</v>
      </c>
      <c r="E204" s="65">
        <v>1.72</v>
      </c>
      <c r="F204" s="65">
        <v>14.9</v>
      </c>
      <c r="G204" s="63">
        <f t="shared" si="13"/>
        <v>53.525</v>
      </c>
      <c r="H204" s="65"/>
      <c r="I204" s="63"/>
      <c r="J204" s="145">
        <v>53.525</v>
      </c>
      <c r="K204" s="63"/>
    </row>
    <row r="205" spans="1:11" ht="12.75">
      <c r="A205" s="115">
        <v>12</v>
      </c>
      <c r="B205" s="10" t="s">
        <v>69</v>
      </c>
      <c r="C205" s="72" t="s">
        <v>41</v>
      </c>
      <c r="D205" s="5" t="s">
        <v>11</v>
      </c>
      <c r="E205" s="65">
        <v>480</v>
      </c>
      <c r="F205" s="65">
        <v>14.9</v>
      </c>
      <c r="G205" s="63">
        <f t="shared" si="13"/>
        <v>404.112</v>
      </c>
      <c r="H205" s="65">
        <v>404.112</v>
      </c>
      <c r="I205" s="63"/>
      <c r="J205" s="145"/>
      <c r="K205" s="63"/>
    </row>
    <row r="206" spans="1:11" ht="12.75">
      <c r="A206" s="44"/>
      <c r="B206" s="45" t="s">
        <v>12</v>
      </c>
      <c r="C206" s="46"/>
      <c r="D206" s="46"/>
      <c r="E206" s="47"/>
      <c r="F206" s="48">
        <f aca="true" t="shared" si="14" ref="F206:K206">SUM(F189:F205)</f>
        <v>168.00000000000003</v>
      </c>
      <c r="G206" s="48">
        <f t="shared" si="14"/>
        <v>4131.956000000001</v>
      </c>
      <c r="H206" s="48">
        <f t="shared" si="14"/>
        <v>797.675</v>
      </c>
      <c r="I206" s="48">
        <f t="shared" si="14"/>
        <v>1260.8940000000002</v>
      </c>
      <c r="J206" s="48">
        <f t="shared" si="14"/>
        <v>1277.511</v>
      </c>
      <c r="K206" s="48">
        <f t="shared" si="14"/>
        <v>795.876</v>
      </c>
    </row>
    <row r="207" spans="1:11" ht="12.75">
      <c r="A207" s="44"/>
      <c r="B207" s="45" t="s">
        <v>13</v>
      </c>
      <c r="C207" s="46"/>
      <c r="D207" s="46"/>
      <c r="E207" s="47"/>
      <c r="F207" s="47"/>
      <c r="G207" s="44">
        <f>SUM(H207:K207)</f>
        <v>12</v>
      </c>
      <c r="H207" s="44">
        <v>2</v>
      </c>
      <c r="I207" s="44">
        <v>5</v>
      </c>
      <c r="J207" s="44">
        <v>4</v>
      </c>
      <c r="K207" s="44">
        <v>1</v>
      </c>
    </row>
    <row r="208" spans="1:11" ht="12.75">
      <c r="A208" s="44"/>
      <c r="B208" s="45" t="s">
        <v>14</v>
      </c>
      <c r="C208" s="46"/>
      <c r="D208" s="46"/>
      <c r="E208" s="47"/>
      <c r="F208" s="47"/>
      <c r="G208" s="44">
        <f>SUM(H208:K208)</f>
        <v>168</v>
      </c>
      <c r="H208" s="44">
        <f>F189+F205</f>
        <v>29.8</v>
      </c>
      <c r="I208" s="44">
        <f>F190+F196+F197+F198+F200</f>
        <v>64.9</v>
      </c>
      <c r="J208" s="48">
        <f>F192+F199+F202+F204</f>
        <v>58.4</v>
      </c>
      <c r="K208" s="147">
        <f>F194</f>
        <v>14.9</v>
      </c>
    </row>
    <row r="209" spans="1:11" ht="12.75">
      <c r="A209" s="44"/>
      <c r="B209" s="45" t="s">
        <v>15</v>
      </c>
      <c r="C209" s="46"/>
      <c r="D209" s="46"/>
      <c r="E209" s="47"/>
      <c r="F209" s="47"/>
      <c r="G209" s="48">
        <f>SUM(H209:K209)</f>
        <v>3149.8290000000006</v>
      </c>
      <c r="H209" s="48">
        <f>H189</f>
        <v>393.563</v>
      </c>
      <c r="I209" s="48">
        <f>I190++I196+I197+I198+I200</f>
        <v>878.893</v>
      </c>
      <c r="J209" s="48">
        <f>J192+J193+J199+J202+J204</f>
        <v>1081.497</v>
      </c>
      <c r="K209" s="48">
        <f>K194+K195</f>
        <v>795.876</v>
      </c>
    </row>
    <row r="210" spans="1:11" ht="12.75">
      <c r="A210" s="44"/>
      <c r="B210" s="45" t="s">
        <v>16</v>
      </c>
      <c r="C210" s="46"/>
      <c r="D210" s="46"/>
      <c r="E210" s="47"/>
      <c r="F210" s="47"/>
      <c r="G210" s="48">
        <f>SUM(H210:K210)</f>
        <v>982.1270000000001</v>
      </c>
      <c r="H210" s="48">
        <f>H205</f>
        <v>404.112</v>
      </c>
      <c r="I210" s="48">
        <f>I191+I201</f>
        <v>382.001</v>
      </c>
      <c r="J210" s="48">
        <f>J203</f>
        <v>196.014</v>
      </c>
      <c r="K210" s="48">
        <v>0</v>
      </c>
    </row>
    <row r="211" spans="1:11" ht="12.75">
      <c r="A211" s="44"/>
      <c r="B211" s="45" t="s">
        <v>17</v>
      </c>
      <c r="C211" s="46"/>
      <c r="D211" s="46"/>
      <c r="E211" s="47"/>
      <c r="F211" s="47"/>
      <c r="G211" s="44">
        <f>SUM(H211:K211)</f>
        <v>0</v>
      </c>
      <c r="H211" s="148">
        <v>0</v>
      </c>
      <c r="I211" s="148">
        <v>0</v>
      </c>
      <c r="J211" s="148">
        <v>0</v>
      </c>
      <c r="K211" s="148">
        <v>0</v>
      </c>
    </row>
    <row r="212" spans="1:11" ht="12.75">
      <c r="A212" s="44"/>
      <c r="B212" s="45" t="s">
        <v>18</v>
      </c>
      <c r="C212" s="46"/>
      <c r="D212" s="46"/>
      <c r="E212" s="47"/>
      <c r="F212" s="47"/>
      <c r="G212" s="48">
        <f>SUM(G209:G211)</f>
        <v>4131.956000000001</v>
      </c>
      <c r="H212" s="48">
        <f>SUM(H209:H211)</f>
        <v>797.675</v>
      </c>
      <c r="I212" s="48">
        <f>SUM(I209:I211)</f>
        <v>1260.894</v>
      </c>
      <c r="J212" s="48">
        <f>SUM(J209:J211)</f>
        <v>1277.511</v>
      </c>
      <c r="K212" s="48">
        <f>SUM(K209:K211)</f>
        <v>795.876</v>
      </c>
    </row>
    <row r="213" spans="1:11" ht="12.75">
      <c r="A213" s="119" t="s">
        <v>29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1:11" ht="12.75">
      <c r="A214" s="43">
        <v>1</v>
      </c>
      <c r="B214" s="86" t="s">
        <v>185</v>
      </c>
      <c r="C214" s="87" t="s">
        <v>9</v>
      </c>
      <c r="D214" s="83" t="s">
        <v>10</v>
      </c>
      <c r="E214" s="88">
        <v>0.231</v>
      </c>
      <c r="F214" s="88">
        <v>4.428</v>
      </c>
      <c r="G214" s="8">
        <f aca="true" t="shared" si="15" ref="G214:G230">SUM(H214:K214)</f>
        <v>304.854</v>
      </c>
      <c r="H214" s="113"/>
      <c r="I214" s="88"/>
      <c r="J214" s="113"/>
      <c r="K214" s="88">
        <v>304.854</v>
      </c>
    </row>
    <row r="215" spans="1:11" ht="12.75">
      <c r="A215" s="43">
        <v>2</v>
      </c>
      <c r="B215" s="86" t="s">
        <v>50</v>
      </c>
      <c r="C215" s="87" t="s">
        <v>9</v>
      </c>
      <c r="D215" s="83" t="s">
        <v>10</v>
      </c>
      <c r="E215" s="89">
        <v>0.491</v>
      </c>
      <c r="F215" s="88">
        <v>5.661</v>
      </c>
      <c r="G215" s="8">
        <f t="shared" si="15"/>
        <v>739.516</v>
      </c>
      <c r="H215" s="88">
        <v>739.516</v>
      </c>
      <c r="I215" s="88"/>
      <c r="J215" s="88"/>
      <c r="K215" s="88"/>
    </row>
    <row r="216" spans="1:11" ht="12.75">
      <c r="A216" s="43">
        <v>3</v>
      </c>
      <c r="B216" s="86" t="s">
        <v>186</v>
      </c>
      <c r="C216" s="87" t="s">
        <v>9</v>
      </c>
      <c r="D216" s="83" t="s">
        <v>10</v>
      </c>
      <c r="E216" s="89">
        <v>0.169</v>
      </c>
      <c r="F216" s="88">
        <v>1.122</v>
      </c>
      <c r="G216" s="8">
        <f t="shared" si="15"/>
        <v>120.232</v>
      </c>
      <c r="H216" s="88"/>
      <c r="I216" s="88">
        <v>120.232</v>
      </c>
      <c r="J216" s="88"/>
      <c r="K216" s="88"/>
    </row>
    <row r="217" spans="1:11" ht="12.75">
      <c r="A217" s="43">
        <v>4</v>
      </c>
      <c r="B217" s="90" t="s">
        <v>52</v>
      </c>
      <c r="C217" s="87" t="s">
        <v>9</v>
      </c>
      <c r="D217" s="83" t="s">
        <v>10</v>
      </c>
      <c r="E217" s="89">
        <v>0.339</v>
      </c>
      <c r="F217" s="88">
        <v>6.812</v>
      </c>
      <c r="G217" s="8">
        <f t="shared" si="15"/>
        <v>572.057</v>
      </c>
      <c r="H217" s="88">
        <v>572.057</v>
      </c>
      <c r="I217" s="88"/>
      <c r="J217" s="88"/>
      <c r="K217" s="88"/>
    </row>
    <row r="218" spans="1:11" ht="12.75">
      <c r="A218" s="43">
        <v>5</v>
      </c>
      <c r="B218" s="90" t="s">
        <v>53</v>
      </c>
      <c r="C218" s="87" t="s">
        <v>9</v>
      </c>
      <c r="D218" s="83" t="s">
        <v>10</v>
      </c>
      <c r="E218" s="89">
        <v>0.701</v>
      </c>
      <c r="F218" s="88">
        <v>9.509</v>
      </c>
      <c r="G218" s="8">
        <f t="shared" si="15"/>
        <v>471.196</v>
      </c>
      <c r="H218" s="88"/>
      <c r="I218" s="88"/>
      <c r="J218" s="88"/>
      <c r="K218" s="88">
        <v>471.196</v>
      </c>
    </row>
    <row r="219" spans="1:11" ht="12.75">
      <c r="A219" s="43">
        <v>6</v>
      </c>
      <c r="B219" s="90" t="s">
        <v>187</v>
      </c>
      <c r="C219" s="87" t="s">
        <v>9</v>
      </c>
      <c r="D219" s="83" t="s">
        <v>10</v>
      </c>
      <c r="E219" s="89">
        <v>0.242</v>
      </c>
      <c r="F219" s="88">
        <v>2.891</v>
      </c>
      <c r="G219" s="8">
        <f t="shared" si="15"/>
        <v>123.059</v>
      </c>
      <c r="H219" s="88"/>
      <c r="I219" s="88"/>
      <c r="J219" s="88">
        <v>123.059</v>
      </c>
      <c r="K219" s="88"/>
    </row>
    <row r="220" spans="1:11" ht="12.75">
      <c r="A220" s="43">
        <v>7</v>
      </c>
      <c r="B220" s="90" t="s">
        <v>188</v>
      </c>
      <c r="C220" s="87" t="s">
        <v>9</v>
      </c>
      <c r="D220" s="83" t="s">
        <v>10</v>
      </c>
      <c r="E220" s="89">
        <v>0.458</v>
      </c>
      <c r="F220" s="88">
        <v>7.262</v>
      </c>
      <c r="G220" s="8">
        <f t="shared" si="15"/>
        <v>358.927</v>
      </c>
      <c r="H220" s="88"/>
      <c r="I220" s="88"/>
      <c r="J220" s="88">
        <v>358.927</v>
      </c>
      <c r="K220" s="88"/>
    </row>
    <row r="221" spans="1:11" ht="12.75">
      <c r="A221" s="43">
        <v>8</v>
      </c>
      <c r="B221" s="90" t="s">
        <v>189</v>
      </c>
      <c r="C221" s="87" t="s">
        <v>9</v>
      </c>
      <c r="D221" s="83" t="s">
        <v>10</v>
      </c>
      <c r="E221" s="89">
        <v>0.268</v>
      </c>
      <c r="F221" s="88">
        <v>3.762</v>
      </c>
      <c r="G221" s="8">
        <f t="shared" si="15"/>
        <v>312.312</v>
      </c>
      <c r="H221" s="88"/>
      <c r="I221" s="88">
        <v>312.312</v>
      </c>
      <c r="J221" s="88"/>
      <c r="K221" s="88"/>
    </row>
    <row r="222" spans="1:11" ht="12.75">
      <c r="A222" s="43">
        <v>9</v>
      </c>
      <c r="B222" s="90" t="s">
        <v>190</v>
      </c>
      <c r="C222" s="87" t="s">
        <v>9</v>
      </c>
      <c r="D222" s="83" t="s">
        <v>10</v>
      </c>
      <c r="E222" s="88">
        <v>0.399</v>
      </c>
      <c r="F222" s="88">
        <v>6.754</v>
      </c>
      <c r="G222" s="8">
        <f t="shared" si="15"/>
        <v>448.619</v>
      </c>
      <c r="H222" s="88"/>
      <c r="I222" s="88">
        <v>448.619</v>
      </c>
      <c r="J222" s="88"/>
      <c r="K222" s="88"/>
    </row>
    <row r="223" spans="1:11" ht="12.75">
      <c r="A223" s="43">
        <v>10</v>
      </c>
      <c r="B223" s="90" t="s">
        <v>191</v>
      </c>
      <c r="C223" s="87" t="s">
        <v>9</v>
      </c>
      <c r="D223" s="83" t="s">
        <v>10</v>
      </c>
      <c r="E223" s="88">
        <v>0.455</v>
      </c>
      <c r="F223" s="88">
        <v>6.465</v>
      </c>
      <c r="G223" s="8">
        <f t="shared" si="15"/>
        <v>448.619</v>
      </c>
      <c r="H223" s="88"/>
      <c r="I223" s="88"/>
      <c r="J223" s="88">
        <v>448.619</v>
      </c>
      <c r="K223" s="88"/>
    </row>
    <row r="224" spans="1:11" ht="12.75">
      <c r="A224" s="43">
        <v>11</v>
      </c>
      <c r="B224" s="90" t="s">
        <v>192</v>
      </c>
      <c r="C224" s="87" t="s">
        <v>9</v>
      </c>
      <c r="D224" s="83" t="s">
        <v>10</v>
      </c>
      <c r="E224" s="88">
        <v>0.44</v>
      </c>
      <c r="F224" s="88">
        <v>6.022</v>
      </c>
      <c r="G224" s="8">
        <f t="shared" si="15"/>
        <v>448.619</v>
      </c>
      <c r="H224" s="88"/>
      <c r="I224" s="88"/>
      <c r="J224" s="88"/>
      <c r="K224" s="88">
        <v>448.619</v>
      </c>
    </row>
    <row r="225" spans="1:11" ht="12.75">
      <c r="A225" s="43">
        <v>12</v>
      </c>
      <c r="B225" s="90" t="s">
        <v>49</v>
      </c>
      <c r="C225" s="87" t="s">
        <v>19</v>
      </c>
      <c r="D225" s="83" t="s">
        <v>10</v>
      </c>
      <c r="E225" s="88">
        <v>0.15</v>
      </c>
      <c r="F225" s="88">
        <v>4.221</v>
      </c>
      <c r="G225" s="8">
        <f t="shared" si="15"/>
        <v>68.374</v>
      </c>
      <c r="H225" s="88"/>
      <c r="I225" s="88">
        <v>68.374</v>
      </c>
      <c r="J225" s="88"/>
      <c r="K225" s="88"/>
    </row>
    <row r="226" spans="1:11" ht="12.75">
      <c r="A226" s="149">
        <v>13</v>
      </c>
      <c r="B226" s="150" t="s">
        <v>193</v>
      </c>
      <c r="C226" s="87" t="s">
        <v>19</v>
      </c>
      <c r="D226" s="83" t="s">
        <v>10</v>
      </c>
      <c r="E226" s="88">
        <v>0.3</v>
      </c>
      <c r="F226" s="151">
        <v>5.424</v>
      </c>
      <c r="G226" s="8">
        <f t="shared" si="15"/>
        <v>133.3</v>
      </c>
      <c r="H226" s="88"/>
      <c r="I226" s="88"/>
      <c r="J226" s="88">
        <v>133.3</v>
      </c>
      <c r="K226" s="88"/>
    </row>
    <row r="227" spans="1:11" ht="12.75">
      <c r="A227" s="149"/>
      <c r="B227" s="150"/>
      <c r="C227" s="87" t="s">
        <v>54</v>
      </c>
      <c r="D227" s="83" t="s">
        <v>11</v>
      </c>
      <c r="E227" s="91">
        <v>150</v>
      </c>
      <c r="F227" s="151"/>
      <c r="G227" s="8">
        <f t="shared" si="15"/>
        <v>171.09</v>
      </c>
      <c r="H227" s="88"/>
      <c r="I227" s="88"/>
      <c r="J227" s="88"/>
      <c r="K227" s="88">
        <v>171.09</v>
      </c>
    </row>
    <row r="228" spans="1:11" ht="12.75">
      <c r="A228" s="149">
        <v>14</v>
      </c>
      <c r="B228" s="150" t="s">
        <v>51</v>
      </c>
      <c r="C228" s="87" t="s">
        <v>54</v>
      </c>
      <c r="D228" s="2" t="s">
        <v>11</v>
      </c>
      <c r="E228" s="91">
        <v>60</v>
      </c>
      <c r="F228" s="151">
        <v>13.75</v>
      </c>
      <c r="G228" s="8">
        <f t="shared" si="15"/>
        <v>117.647</v>
      </c>
      <c r="H228" s="88"/>
      <c r="I228" s="88"/>
      <c r="J228" s="88"/>
      <c r="K228" s="88">
        <v>117.647</v>
      </c>
    </row>
    <row r="229" spans="1:11" ht="12.75">
      <c r="A229" s="149"/>
      <c r="B229" s="150"/>
      <c r="C229" s="92" t="s">
        <v>19</v>
      </c>
      <c r="D229" s="2" t="s">
        <v>10</v>
      </c>
      <c r="E229" s="34">
        <v>0.3</v>
      </c>
      <c r="F229" s="151"/>
      <c r="G229" s="8">
        <f t="shared" si="15"/>
        <v>131.412</v>
      </c>
      <c r="H229" s="34"/>
      <c r="I229" s="34"/>
      <c r="J229" s="34">
        <v>131.412</v>
      </c>
      <c r="K229" s="34"/>
    </row>
    <row r="230" spans="1:11" ht="12.75">
      <c r="A230" s="43">
        <v>15</v>
      </c>
      <c r="B230" s="90" t="s">
        <v>194</v>
      </c>
      <c r="C230" s="87" t="s">
        <v>41</v>
      </c>
      <c r="D230" s="2" t="s">
        <v>11</v>
      </c>
      <c r="E230" s="91">
        <v>72</v>
      </c>
      <c r="F230" s="88">
        <v>4.629</v>
      </c>
      <c r="G230" s="8">
        <f t="shared" si="15"/>
        <v>32.185</v>
      </c>
      <c r="H230" s="88">
        <v>32.185</v>
      </c>
      <c r="I230" s="88"/>
      <c r="J230" s="88"/>
      <c r="K230" s="88"/>
    </row>
    <row r="231" spans="1:11" ht="12.75">
      <c r="A231" s="44"/>
      <c r="B231" s="45" t="s">
        <v>12</v>
      </c>
      <c r="C231" s="46"/>
      <c r="D231" s="46"/>
      <c r="E231" s="47"/>
      <c r="F231" s="48">
        <f aca="true" t="shared" si="16" ref="F231:K231">SUM(F214:F230)</f>
        <v>88.712</v>
      </c>
      <c r="G231" s="48">
        <f t="shared" si="16"/>
        <v>5002.018000000001</v>
      </c>
      <c r="H231" s="48">
        <f t="shared" si="16"/>
        <v>1343.7579999999998</v>
      </c>
      <c r="I231" s="48">
        <f t="shared" si="16"/>
        <v>949.537</v>
      </c>
      <c r="J231" s="48">
        <f t="shared" si="16"/>
        <v>1195.317</v>
      </c>
      <c r="K231" s="48">
        <f t="shared" si="16"/>
        <v>1513.4059999999997</v>
      </c>
    </row>
    <row r="232" spans="1:11" ht="12.75">
      <c r="A232" s="44"/>
      <c r="B232" s="45" t="s">
        <v>13</v>
      </c>
      <c r="C232" s="46"/>
      <c r="D232" s="46"/>
      <c r="E232" s="47"/>
      <c r="F232" s="47"/>
      <c r="G232" s="44">
        <f>SUM(H232:K232)</f>
        <v>15</v>
      </c>
      <c r="H232" s="44">
        <v>3</v>
      </c>
      <c r="I232" s="44">
        <v>4</v>
      </c>
      <c r="J232" s="44">
        <v>3</v>
      </c>
      <c r="K232" s="44">
        <v>5</v>
      </c>
    </row>
    <row r="233" spans="1:11" ht="12.75">
      <c r="A233" s="44"/>
      <c r="B233" s="45" t="s">
        <v>14</v>
      </c>
      <c r="C233" s="46"/>
      <c r="D233" s="46"/>
      <c r="E233" s="47"/>
      <c r="F233" s="47"/>
      <c r="G233" s="48">
        <f>SUM(H233:K233)</f>
        <v>88.71199999999999</v>
      </c>
      <c r="H233" s="48">
        <f>F215+F217+F230</f>
        <v>17.101999999999997</v>
      </c>
      <c r="I233" s="48">
        <f>F216+F221+F222+F225</f>
        <v>15.859</v>
      </c>
      <c r="J233" s="48">
        <f>F219+F220+F223</f>
        <v>16.618</v>
      </c>
      <c r="K233" s="48">
        <f>F214+F218+F224+F226+F228</f>
        <v>39.133</v>
      </c>
    </row>
    <row r="234" spans="1:11" ht="12.75">
      <c r="A234" s="44"/>
      <c r="B234" s="45" t="s">
        <v>15</v>
      </c>
      <c r="C234" s="46"/>
      <c r="D234" s="46"/>
      <c r="E234" s="47"/>
      <c r="F234" s="47"/>
      <c r="G234" s="48">
        <f>SUM(H234:K234)</f>
        <v>4681.096</v>
      </c>
      <c r="H234" s="48">
        <f>H215+H217</f>
        <v>1311.5729999999999</v>
      </c>
      <c r="I234" s="48">
        <f>I216+I221+I222+I225</f>
        <v>949.537</v>
      </c>
      <c r="J234" s="48">
        <f>J219+J220+J223+J226+J229</f>
        <v>1195.317</v>
      </c>
      <c r="K234" s="48">
        <f>K214+K218+K224</f>
        <v>1224.6689999999999</v>
      </c>
    </row>
    <row r="235" spans="1:11" ht="12.75">
      <c r="A235" s="44"/>
      <c r="B235" s="45" t="s">
        <v>16</v>
      </c>
      <c r="C235" s="46"/>
      <c r="D235" s="46"/>
      <c r="E235" s="47"/>
      <c r="F235" s="47"/>
      <c r="G235" s="48">
        <f>SUM(H235:K235)</f>
        <v>320.922</v>
      </c>
      <c r="H235" s="48">
        <f>H230</f>
        <v>32.185</v>
      </c>
      <c r="I235" s="48">
        <v>0</v>
      </c>
      <c r="J235" s="48">
        <v>0</v>
      </c>
      <c r="K235" s="48">
        <f>K227+K228</f>
        <v>288.737</v>
      </c>
    </row>
    <row r="236" spans="1:11" ht="12.75">
      <c r="A236" s="44"/>
      <c r="B236" s="45" t="s">
        <v>17</v>
      </c>
      <c r="C236" s="46"/>
      <c r="D236" s="46"/>
      <c r="E236" s="47"/>
      <c r="F236" s="47"/>
      <c r="G236" s="44">
        <f>SUM(H236:K236)</f>
        <v>0</v>
      </c>
      <c r="H236" s="148">
        <v>0</v>
      </c>
      <c r="I236" s="48">
        <v>0</v>
      </c>
      <c r="J236" s="152">
        <v>0</v>
      </c>
      <c r="K236" s="148">
        <v>0</v>
      </c>
    </row>
    <row r="237" spans="1:11" ht="12.75">
      <c r="A237" s="44"/>
      <c r="B237" s="45" t="s">
        <v>18</v>
      </c>
      <c r="C237" s="46"/>
      <c r="D237" s="46"/>
      <c r="E237" s="47"/>
      <c r="F237" s="47"/>
      <c r="G237" s="48">
        <f>SUM(G234:G236)</f>
        <v>5002.018</v>
      </c>
      <c r="H237" s="48">
        <f>SUM(H234:H236)</f>
        <v>1343.7579999999998</v>
      </c>
      <c r="I237" s="48">
        <f>SUM(I234:I236)</f>
        <v>949.537</v>
      </c>
      <c r="J237" s="48">
        <f>SUM(J234:J236)</f>
        <v>1195.317</v>
      </c>
      <c r="K237" s="48">
        <f>SUM(K234:K236)</f>
        <v>1513.406</v>
      </c>
    </row>
    <row r="238" spans="1:11" ht="12.75">
      <c r="A238" s="119" t="s">
        <v>30</v>
      </c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1:11" ht="12.75">
      <c r="A239" s="20">
        <v>1</v>
      </c>
      <c r="B239" s="107" t="s">
        <v>63</v>
      </c>
      <c r="C239" s="17" t="s">
        <v>9</v>
      </c>
      <c r="D239" s="20" t="s">
        <v>10</v>
      </c>
      <c r="E239" s="20">
        <v>0.975</v>
      </c>
      <c r="F239" s="105">
        <v>9.039</v>
      </c>
      <c r="G239" s="8">
        <f aca="true" t="shared" si="17" ref="G239:G253">SUM(H239:K239)</f>
        <v>706.153</v>
      </c>
      <c r="H239" s="101"/>
      <c r="I239" s="19"/>
      <c r="J239" s="101">
        <v>706.153</v>
      </c>
      <c r="K239" s="101"/>
    </row>
    <row r="240" spans="1:11" ht="12.75">
      <c r="A240" s="20">
        <v>2</v>
      </c>
      <c r="B240" s="108" t="s">
        <v>195</v>
      </c>
      <c r="C240" s="17" t="s">
        <v>9</v>
      </c>
      <c r="D240" s="109" t="s">
        <v>10</v>
      </c>
      <c r="E240" s="109">
        <v>0.185</v>
      </c>
      <c r="F240" s="106">
        <v>1.725</v>
      </c>
      <c r="G240" s="8">
        <f t="shared" si="17"/>
        <v>93.77</v>
      </c>
      <c r="H240" s="102">
        <v>93.77</v>
      </c>
      <c r="I240" s="103"/>
      <c r="J240" s="103"/>
      <c r="K240" s="103"/>
    </row>
    <row r="241" spans="1:11" ht="12.75">
      <c r="A241" s="20">
        <v>3</v>
      </c>
      <c r="B241" s="108" t="s">
        <v>64</v>
      </c>
      <c r="C241" s="17" t="s">
        <v>9</v>
      </c>
      <c r="D241" s="109" t="s">
        <v>10</v>
      </c>
      <c r="E241" s="109">
        <v>0.162</v>
      </c>
      <c r="F241" s="106">
        <v>1.735</v>
      </c>
      <c r="G241" s="8">
        <f t="shared" si="17"/>
        <v>92.846</v>
      </c>
      <c r="H241" s="103"/>
      <c r="I241" s="102">
        <v>92.846</v>
      </c>
      <c r="J241" s="108"/>
      <c r="K241" s="102"/>
    </row>
    <row r="242" spans="1:11" ht="12.75">
      <c r="A242" s="20">
        <v>4</v>
      </c>
      <c r="B242" s="107" t="s">
        <v>196</v>
      </c>
      <c r="C242" s="17" t="s">
        <v>9</v>
      </c>
      <c r="D242" s="20" t="s">
        <v>10</v>
      </c>
      <c r="E242" s="20">
        <v>0.603</v>
      </c>
      <c r="F242" s="105">
        <v>4.146</v>
      </c>
      <c r="G242" s="8">
        <f t="shared" si="17"/>
        <v>354.301</v>
      </c>
      <c r="H242" s="108"/>
      <c r="I242" s="103"/>
      <c r="J242" s="103">
        <v>354.301</v>
      </c>
      <c r="K242" s="103"/>
    </row>
    <row r="243" spans="1:11" ht="12.75">
      <c r="A243" s="20">
        <v>5</v>
      </c>
      <c r="B243" s="107" t="s">
        <v>197</v>
      </c>
      <c r="C243" s="17" t="s">
        <v>9</v>
      </c>
      <c r="D243" s="20" t="s">
        <v>10</v>
      </c>
      <c r="E243" s="20">
        <v>0.693</v>
      </c>
      <c r="F243" s="105">
        <v>4.028</v>
      </c>
      <c r="G243" s="8">
        <f t="shared" si="17"/>
        <v>360.02</v>
      </c>
      <c r="H243" s="19"/>
      <c r="I243" s="101"/>
      <c r="J243" s="101"/>
      <c r="K243" s="101">
        <v>360.02</v>
      </c>
    </row>
    <row r="244" spans="1:11" ht="12.75">
      <c r="A244" s="20">
        <v>6</v>
      </c>
      <c r="B244" s="107" t="s">
        <v>198</v>
      </c>
      <c r="C244" s="17" t="s">
        <v>9</v>
      </c>
      <c r="D244" s="20" t="s">
        <v>10</v>
      </c>
      <c r="E244" s="20">
        <v>0.522</v>
      </c>
      <c r="F244" s="105">
        <v>3.831</v>
      </c>
      <c r="G244" s="8">
        <f t="shared" si="17"/>
        <v>388.684</v>
      </c>
      <c r="H244" s="19"/>
      <c r="I244" s="110"/>
      <c r="J244" s="101"/>
      <c r="K244" s="19">
        <v>388.684</v>
      </c>
    </row>
    <row r="245" spans="1:11" ht="12.75">
      <c r="A245" s="20">
        <v>7</v>
      </c>
      <c r="B245" s="108" t="s">
        <v>199</v>
      </c>
      <c r="C245" s="110" t="s">
        <v>9</v>
      </c>
      <c r="D245" s="20" t="s">
        <v>10</v>
      </c>
      <c r="E245" s="20">
        <v>0.271</v>
      </c>
      <c r="F245" s="105">
        <v>3.864</v>
      </c>
      <c r="G245" s="8">
        <f t="shared" si="17"/>
        <v>236</v>
      </c>
      <c r="H245" s="19"/>
      <c r="I245" s="19"/>
      <c r="J245" s="101">
        <v>236</v>
      </c>
      <c r="K245" s="101"/>
    </row>
    <row r="246" spans="1:11" ht="12.75">
      <c r="A246" s="20">
        <v>8</v>
      </c>
      <c r="B246" s="108" t="s">
        <v>200</v>
      </c>
      <c r="C246" s="110" t="s">
        <v>9</v>
      </c>
      <c r="D246" s="20" t="s">
        <v>10</v>
      </c>
      <c r="E246" s="20">
        <v>1.028</v>
      </c>
      <c r="F246" s="105">
        <v>5.144</v>
      </c>
      <c r="G246" s="8">
        <f t="shared" si="17"/>
        <v>701.503</v>
      </c>
      <c r="H246" s="19">
        <v>701.503</v>
      </c>
      <c r="I246" s="19"/>
      <c r="J246" s="101"/>
      <c r="K246" s="101"/>
    </row>
    <row r="247" spans="1:11" ht="12.75">
      <c r="A247" s="153">
        <v>9</v>
      </c>
      <c r="B247" s="154" t="s">
        <v>65</v>
      </c>
      <c r="C247" s="110" t="s">
        <v>9</v>
      </c>
      <c r="D247" s="20" t="s">
        <v>10</v>
      </c>
      <c r="E247" s="20">
        <v>1.7</v>
      </c>
      <c r="F247" s="155">
        <v>22.313</v>
      </c>
      <c r="G247" s="8">
        <f t="shared" si="17"/>
        <v>513.082</v>
      </c>
      <c r="H247" s="19"/>
      <c r="I247" s="19"/>
      <c r="J247" s="101"/>
      <c r="K247" s="101">
        <v>513.082</v>
      </c>
    </row>
    <row r="248" spans="1:11" ht="12.75">
      <c r="A248" s="153"/>
      <c r="B248" s="154"/>
      <c r="C248" s="110" t="s">
        <v>54</v>
      </c>
      <c r="D248" s="20" t="s">
        <v>11</v>
      </c>
      <c r="E248" s="20">
        <v>220</v>
      </c>
      <c r="F248" s="155"/>
      <c r="G248" s="8">
        <f t="shared" si="17"/>
        <v>210</v>
      </c>
      <c r="H248" s="19"/>
      <c r="I248" s="19"/>
      <c r="J248" s="101"/>
      <c r="K248" s="101">
        <v>210</v>
      </c>
    </row>
    <row r="249" spans="1:11" ht="12.75">
      <c r="A249" s="20">
        <v>10</v>
      </c>
      <c r="B249" s="108" t="s">
        <v>201</v>
      </c>
      <c r="C249" s="110" t="s">
        <v>9</v>
      </c>
      <c r="D249" s="20" t="s">
        <v>10</v>
      </c>
      <c r="E249" s="20">
        <v>0.263</v>
      </c>
      <c r="F249" s="105">
        <v>3.23</v>
      </c>
      <c r="G249" s="8">
        <f t="shared" si="17"/>
        <v>99</v>
      </c>
      <c r="H249" s="19"/>
      <c r="I249" s="19">
        <v>99</v>
      </c>
      <c r="J249" s="101"/>
      <c r="K249" s="101"/>
    </row>
    <row r="250" spans="1:11" ht="12.75">
      <c r="A250" s="20">
        <v>11</v>
      </c>
      <c r="B250" s="108" t="s">
        <v>62</v>
      </c>
      <c r="C250" s="110" t="s">
        <v>9</v>
      </c>
      <c r="D250" s="20" t="s">
        <v>10</v>
      </c>
      <c r="E250" s="20">
        <v>0.266</v>
      </c>
      <c r="F250" s="105">
        <v>2.692</v>
      </c>
      <c r="G250" s="8">
        <f t="shared" si="17"/>
        <v>282.254</v>
      </c>
      <c r="H250" s="19"/>
      <c r="I250" s="19">
        <v>282.254</v>
      </c>
      <c r="J250" s="101"/>
      <c r="K250" s="101"/>
    </row>
    <row r="251" spans="1:11" ht="12.75">
      <c r="A251" s="20">
        <v>12</v>
      </c>
      <c r="B251" s="108" t="s">
        <v>202</v>
      </c>
      <c r="C251" s="110" t="s">
        <v>9</v>
      </c>
      <c r="D251" s="20" t="s">
        <v>10</v>
      </c>
      <c r="E251" s="20">
        <v>0.45</v>
      </c>
      <c r="F251" s="105">
        <v>5.678</v>
      </c>
      <c r="G251" s="8">
        <f t="shared" si="17"/>
        <v>240</v>
      </c>
      <c r="H251" s="19"/>
      <c r="I251" s="19"/>
      <c r="J251" s="101">
        <v>240</v>
      </c>
      <c r="K251" s="101"/>
    </row>
    <row r="252" spans="1:11" ht="12.75">
      <c r="A252" s="20">
        <v>13</v>
      </c>
      <c r="B252" s="108" t="s">
        <v>203</v>
      </c>
      <c r="C252" s="110" t="s">
        <v>9</v>
      </c>
      <c r="D252" s="20" t="s">
        <v>10</v>
      </c>
      <c r="E252" s="20">
        <v>0.305</v>
      </c>
      <c r="F252" s="105">
        <v>4.432</v>
      </c>
      <c r="G252" s="8">
        <f t="shared" si="17"/>
        <v>288.709</v>
      </c>
      <c r="H252" s="19">
        <v>288.709</v>
      </c>
      <c r="I252" s="19"/>
      <c r="J252" s="101"/>
      <c r="K252" s="101"/>
    </row>
    <row r="253" spans="1:11" ht="12.75">
      <c r="A253" s="20">
        <v>14</v>
      </c>
      <c r="B253" s="108" t="s">
        <v>61</v>
      </c>
      <c r="C253" s="49" t="s">
        <v>43</v>
      </c>
      <c r="D253" s="20" t="s">
        <v>11</v>
      </c>
      <c r="E253" s="20">
        <v>130</v>
      </c>
      <c r="F253" s="105">
        <v>7.619</v>
      </c>
      <c r="G253" s="8">
        <f t="shared" si="17"/>
        <v>145.17</v>
      </c>
      <c r="H253" s="19"/>
      <c r="I253" s="104">
        <v>145.17</v>
      </c>
      <c r="J253" s="49"/>
      <c r="K253" s="19"/>
    </row>
    <row r="254" spans="1:11" ht="12.75">
      <c r="A254" s="36"/>
      <c r="B254" s="37" t="s">
        <v>12</v>
      </c>
      <c r="C254" s="38"/>
      <c r="D254" s="36"/>
      <c r="E254" s="36"/>
      <c r="F254" s="40">
        <f aca="true" t="shared" si="18" ref="F254:K254">SUM(F239:F253)</f>
        <v>79.476</v>
      </c>
      <c r="G254" s="40">
        <f t="shared" si="18"/>
        <v>4711.491999999999</v>
      </c>
      <c r="H254" s="40">
        <f t="shared" si="18"/>
        <v>1083.982</v>
      </c>
      <c r="I254" s="40">
        <f t="shared" si="18"/>
        <v>619.27</v>
      </c>
      <c r="J254" s="40">
        <f t="shared" si="18"/>
        <v>1536.454</v>
      </c>
      <c r="K254" s="40">
        <f t="shared" si="18"/>
        <v>1471.786</v>
      </c>
    </row>
    <row r="255" spans="1:11" ht="12.75">
      <c r="A255" s="36"/>
      <c r="B255" s="37" t="s">
        <v>13</v>
      </c>
      <c r="C255" s="38"/>
      <c r="D255" s="36"/>
      <c r="E255" s="36"/>
      <c r="F255" s="36"/>
      <c r="G255" s="148">
        <f>SUM(H255:K255)</f>
        <v>14</v>
      </c>
      <c r="H255" s="36">
        <v>3</v>
      </c>
      <c r="I255" s="36">
        <v>4</v>
      </c>
      <c r="J255" s="36">
        <v>4</v>
      </c>
      <c r="K255" s="36">
        <v>3</v>
      </c>
    </row>
    <row r="256" spans="1:11" ht="12.75">
      <c r="A256" s="36"/>
      <c r="B256" s="37" t="s">
        <v>14</v>
      </c>
      <c r="C256" s="38"/>
      <c r="D256" s="36"/>
      <c r="E256" s="36"/>
      <c r="F256" s="36"/>
      <c r="G256" s="48">
        <f>SUM(H256:K256)</f>
        <v>79.476</v>
      </c>
      <c r="H256" s="36">
        <f>F240+F246+F252</f>
        <v>11.301</v>
      </c>
      <c r="I256" s="36">
        <f>F241+F249+F250+F253</f>
        <v>15.276</v>
      </c>
      <c r="J256" s="36">
        <f>F239+F242+F245+F251</f>
        <v>22.727</v>
      </c>
      <c r="K256" s="40">
        <f>F243+F244+F247</f>
        <v>30.171999999999997</v>
      </c>
    </row>
    <row r="257" spans="1:11" ht="12.75">
      <c r="A257" s="44"/>
      <c r="B257" s="45" t="s">
        <v>15</v>
      </c>
      <c r="C257" s="46"/>
      <c r="D257" s="46"/>
      <c r="E257" s="47"/>
      <c r="F257" s="47"/>
      <c r="G257" s="48">
        <f>SUM(H257:K257)</f>
        <v>4356.322</v>
      </c>
      <c r="H257" s="48">
        <f>H240+H246+H252</f>
        <v>1083.982</v>
      </c>
      <c r="I257" s="48">
        <f>I241+I249+I250</f>
        <v>474.1</v>
      </c>
      <c r="J257" s="48">
        <f>J239+J242+J245+J251</f>
        <v>1536.454</v>
      </c>
      <c r="K257" s="48">
        <f>K243+K244+K247</f>
        <v>1261.786</v>
      </c>
    </row>
    <row r="258" spans="1:11" ht="12.75">
      <c r="A258" s="44"/>
      <c r="B258" s="45" t="s">
        <v>16</v>
      </c>
      <c r="C258" s="46"/>
      <c r="D258" s="46"/>
      <c r="E258" s="47"/>
      <c r="F258" s="47"/>
      <c r="G258" s="48">
        <f>SUM(H258:K258)</f>
        <v>355.16999999999996</v>
      </c>
      <c r="H258" s="48">
        <v>0</v>
      </c>
      <c r="I258" s="48">
        <f>I253</f>
        <v>145.17</v>
      </c>
      <c r="J258" s="48">
        <v>0</v>
      </c>
      <c r="K258" s="48">
        <f>K248</f>
        <v>210</v>
      </c>
    </row>
    <row r="259" spans="1:11" ht="12.75">
      <c r="A259" s="44"/>
      <c r="B259" s="45" t="s">
        <v>17</v>
      </c>
      <c r="C259" s="46"/>
      <c r="D259" s="46"/>
      <c r="E259" s="47"/>
      <c r="F259" s="47"/>
      <c r="G259" s="44">
        <f>SUM(H259:K259)</f>
        <v>0</v>
      </c>
      <c r="H259" s="148">
        <v>0</v>
      </c>
      <c r="I259" s="48">
        <v>0</v>
      </c>
      <c r="J259" s="152">
        <v>0</v>
      </c>
      <c r="K259" s="148">
        <v>0</v>
      </c>
    </row>
    <row r="260" spans="1:11" ht="12.75">
      <c r="A260" s="44"/>
      <c r="B260" s="45" t="s">
        <v>18</v>
      </c>
      <c r="C260" s="46"/>
      <c r="D260" s="46"/>
      <c r="E260" s="47"/>
      <c r="F260" s="47"/>
      <c r="G260" s="48">
        <f>SUM(G257:G259)</f>
        <v>4711.492</v>
      </c>
      <c r="H260" s="48">
        <f>SUM(H257:H259)</f>
        <v>1083.982</v>
      </c>
      <c r="I260" s="48">
        <f>SUM(I257:I259)</f>
        <v>619.27</v>
      </c>
      <c r="J260" s="48">
        <f>SUM(J257:J259)</f>
        <v>1536.454</v>
      </c>
      <c r="K260" s="48">
        <f>SUM(K257:K259)</f>
        <v>1471.786</v>
      </c>
    </row>
    <row r="261" spans="1:11" ht="12.75">
      <c r="A261" s="119" t="s">
        <v>31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1:11" ht="12.75">
      <c r="A262" s="15">
        <v>1</v>
      </c>
      <c r="B262" s="17" t="s">
        <v>204</v>
      </c>
      <c r="C262" s="17" t="s">
        <v>9</v>
      </c>
      <c r="D262" s="15" t="s">
        <v>10</v>
      </c>
      <c r="E262" s="114">
        <v>0.11</v>
      </c>
      <c r="F262" s="15">
        <v>2.369</v>
      </c>
      <c r="G262" s="19">
        <f aca="true" t="shared" si="19" ref="G262:G275">H262+I262+J262+K262</f>
        <v>79</v>
      </c>
      <c r="H262" s="16"/>
      <c r="I262" s="16"/>
      <c r="J262" s="16">
        <v>79</v>
      </c>
      <c r="K262" s="16"/>
    </row>
    <row r="263" spans="1:11" ht="12.75">
      <c r="A263" s="15">
        <v>2</v>
      </c>
      <c r="B263" s="17" t="s">
        <v>205</v>
      </c>
      <c r="C263" s="17" t="s">
        <v>9</v>
      </c>
      <c r="D263" s="15" t="s">
        <v>10</v>
      </c>
      <c r="E263" s="114">
        <v>0.134</v>
      </c>
      <c r="F263" s="15">
        <v>2.558</v>
      </c>
      <c r="G263" s="19">
        <f t="shared" si="19"/>
        <v>83</v>
      </c>
      <c r="H263" s="16"/>
      <c r="I263" s="16">
        <v>83</v>
      </c>
      <c r="J263" s="16"/>
      <c r="K263" s="16"/>
    </row>
    <row r="264" spans="1:11" ht="12.75">
      <c r="A264" s="156">
        <v>3</v>
      </c>
      <c r="B264" s="157" t="s">
        <v>206</v>
      </c>
      <c r="C264" s="17" t="s">
        <v>9</v>
      </c>
      <c r="D264" s="15" t="s">
        <v>10</v>
      </c>
      <c r="E264" s="114">
        <v>0.517</v>
      </c>
      <c r="F264" s="156">
        <v>4.254</v>
      </c>
      <c r="G264" s="19">
        <f t="shared" si="19"/>
        <v>211</v>
      </c>
      <c r="H264" s="16">
        <v>211</v>
      </c>
      <c r="I264" s="16"/>
      <c r="J264" s="16"/>
      <c r="K264" s="16"/>
    </row>
    <row r="265" spans="1:11" ht="12.75">
      <c r="A265" s="156"/>
      <c r="B265" s="157"/>
      <c r="C265" s="4" t="s">
        <v>19</v>
      </c>
      <c r="D265" s="15" t="s">
        <v>10</v>
      </c>
      <c r="E265" s="114">
        <v>0.2</v>
      </c>
      <c r="F265" s="156"/>
      <c r="G265" s="19">
        <f>H265+I265+J265+K265</f>
        <v>80.8</v>
      </c>
      <c r="H265" s="18"/>
      <c r="I265" s="18">
        <v>80.8</v>
      </c>
      <c r="J265" s="18"/>
      <c r="K265" s="18"/>
    </row>
    <row r="266" spans="1:11" ht="12.75">
      <c r="A266" s="156">
        <v>4</v>
      </c>
      <c r="B266" s="157" t="s">
        <v>207</v>
      </c>
      <c r="C266" s="17" t="s">
        <v>9</v>
      </c>
      <c r="D266" s="15" t="s">
        <v>10</v>
      </c>
      <c r="E266" s="114">
        <v>0.515</v>
      </c>
      <c r="F266" s="158">
        <v>4.265</v>
      </c>
      <c r="G266" s="19">
        <f t="shared" si="19"/>
        <v>211</v>
      </c>
      <c r="H266" s="16"/>
      <c r="I266" s="59">
        <v>211</v>
      </c>
      <c r="J266" s="16"/>
      <c r="K266" s="59"/>
    </row>
    <row r="267" spans="1:11" ht="12.75">
      <c r="A267" s="156"/>
      <c r="B267" s="157"/>
      <c r="C267" s="4" t="s">
        <v>19</v>
      </c>
      <c r="D267" s="15" t="s">
        <v>10</v>
      </c>
      <c r="E267" s="114">
        <v>0.25</v>
      </c>
      <c r="F267" s="158"/>
      <c r="G267" s="19">
        <f t="shared" si="19"/>
        <v>102</v>
      </c>
      <c r="H267" s="16"/>
      <c r="I267" s="59"/>
      <c r="J267" s="16">
        <v>102</v>
      </c>
      <c r="K267" s="59"/>
    </row>
    <row r="268" spans="1:11" ht="12.75">
      <c r="A268" s="15">
        <v>5</v>
      </c>
      <c r="B268" s="17" t="s">
        <v>208</v>
      </c>
      <c r="C268" s="17" t="s">
        <v>9</v>
      </c>
      <c r="D268" s="15" t="s">
        <v>10</v>
      </c>
      <c r="E268" s="114">
        <v>0.543</v>
      </c>
      <c r="F268" s="114">
        <v>3.817</v>
      </c>
      <c r="G268" s="19">
        <f t="shared" si="19"/>
        <v>223.6</v>
      </c>
      <c r="H268" s="16">
        <v>223.6</v>
      </c>
      <c r="I268" s="59"/>
      <c r="J268" s="16"/>
      <c r="K268" s="59"/>
    </row>
    <row r="269" spans="1:11" ht="12.75">
      <c r="A269" s="156">
        <v>6</v>
      </c>
      <c r="B269" s="157" t="s">
        <v>209</v>
      </c>
      <c r="C269" s="17" t="s">
        <v>9</v>
      </c>
      <c r="D269" s="15" t="s">
        <v>10</v>
      </c>
      <c r="E269" s="114">
        <v>0.44</v>
      </c>
      <c r="F269" s="158">
        <v>3.828</v>
      </c>
      <c r="G269" s="19">
        <f t="shared" si="19"/>
        <v>223</v>
      </c>
      <c r="H269" s="16"/>
      <c r="I269" s="59"/>
      <c r="J269" s="16"/>
      <c r="K269" s="59">
        <v>223</v>
      </c>
    </row>
    <row r="270" spans="1:11" ht="12.75">
      <c r="A270" s="156"/>
      <c r="B270" s="157"/>
      <c r="C270" s="4" t="s">
        <v>19</v>
      </c>
      <c r="D270" s="15" t="s">
        <v>10</v>
      </c>
      <c r="E270" s="114">
        <v>0.15</v>
      </c>
      <c r="F270" s="158"/>
      <c r="G270" s="19">
        <f t="shared" si="19"/>
        <v>60</v>
      </c>
      <c r="H270" s="18"/>
      <c r="I270" s="18"/>
      <c r="J270" s="18">
        <v>60</v>
      </c>
      <c r="K270" s="18"/>
    </row>
    <row r="271" spans="1:11" ht="12.75">
      <c r="A271" s="15">
        <v>7</v>
      </c>
      <c r="B271" s="93" t="s">
        <v>73</v>
      </c>
      <c r="C271" s="4" t="s">
        <v>9</v>
      </c>
      <c r="D271" s="15" t="s">
        <v>10</v>
      </c>
      <c r="E271" s="114">
        <v>0.685</v>
      </c>
      <c r="F271" s="15">
        <v>10.231</v>
      </c>
      <c r="G271" s="19">
        <f t="shared" si="19"/>
        <v>296</v>
      </c>
      <c r="H271" s="18"/>
      <c r="I271" s="18"/>
      <c r="J271" s="18">
        <v>296</v>
      </c>
      <c r="K271" s="18"/>
    </row>
    <row r="272" spans="1:11" ht="12.75">
      <c r="A272" s="15">
        <v>8</v>
      </c>
      <c r="B272" s="93" t="s">
        <v>210</v>
      </c>
      <c r="C272" s="4" t="s">
        <v>9</v>
      </c>
      <c r="D272" s="15" t="s">
        <v>10</v>
      </c>
      <c r="E272" s="114">
        <v>1.035</v>
      </c>
      <c r="F272" s="15">
        <v>11.092</v>
      </c>
      <c r="G272" s="19">
        <f t="shared" si="19"/>
        <v>296</v>
      </c>
      <c r="H272" s="18"/>
      <c r="I272" s="18">
        <v>296</v>
      </c>
      <c r="J272" s="18"/>
      <c r="K272" s="18"/>
    </row>
    <row r="273" spans="1:11" ht="12.75">
      <c r="A273" s="15">
        <v>9</v>
      </c>
      <c r="B273" s="93" t="s">
        <v>211</v>
      </c>
      <c r="C273" s="4" t="s">
        <v>9</v>
      </c>
      <c r="D273" s="15" t="s">
        <v>10</v>
      </c>
      <c r="E273" s="114">
        <v>0.237</v>
      </c>
      <c r="F273" s="15">
        <v>4.659</v>
      </c>
      <c r="G273" s="19">
        <f t="shared" si="19"/>
        <v>126.5</v>
      </c>
      <c r="H273" s="18"/>
      <c r="I273" s="18"/>
      <c r="J273" s="18">
        <v>126.5</v>
      </c>
      <c r="K273" s="18"/>
    </row>
    <row r="274" spans="1:11" ht="12.75">
      <c r="A274" s="15">
        <v>10</v>
      </c>
      <c r="B274" s="93" t="s">
        <v>68</v>
      </c>
      <c r="C274" s="4" t="s">
        <v>9</v>
      </c>
      <c r="D274" s="15" t="s">
        <v>10</v>
      </c>
      <c r="E274" s="114">
        <v>0.66</v>
      </c>
      <c r="F274" s="15">
        <v>7.884</v>
      </c>
      <c r="G274" s="19">
        <f t="shared" si="19"/>
        <v>185</v>
      </c>
      <c r="H274" s="18"/>
      <c r="I274" s="18"/>
      <c r="J274" s="18"/>
      <c r="K274" s="18">
        <v>185</v>
      </c>
    </row>
    <row r="275" spans="1:11" ht="12.75">
      <c r="A275" s="15">
        <v>11</v>
      </c>
      <c r="B275" s="93" t="s">
        <v>67</v>
      </c>
      <c r="C275" s="4" t="s">
        <v>9</v>
      </c>
      <c r="D275" s="15" t="s">
        <v>10</v>
      </c>
      <c r="E275" s="114">
        <v>0.44</v>
      </c>
      <c r="F275" s="15">
        <v>5.338</v>
      </c>
      <c r="G275" s="19">
        <f t="shared" si="19"/>
        <v>185.3</v>
      </c>
      <c r="H275" s="18"/>
      <c r="I275" s="18"/>
      <c r="J275" s="18"/>
      <c r="K275" s="18">
        <v>185.3</v>
      </c>
    </row>
    <row r="276" spans="1:11" ht="12.75">
      <c r="A276" s="44"/>
      <c r="B276" s="45" t="s">
        <v>12</v>
      </c>
      <c r="C276" s="46"/>
      <c r="D276" s="46"/>
      <c r="E276" s="47"/>
      <c r="F276" s="48">
        <f aca="true" t="shared" si="20" ref="F276:K276">SUM(F261:F275)</f>
        <v>60.294999999999995</v>
      </c>
      <c r="G276" s="48">
        <f t="shared" si="20"/>
        <v>2362.2000000000003</v>
      </c>
      <c r="H276" s="48">
        <f t="shared" si="20"/>
        <v>434.6</v>
      </c>
      <c r="I276" s="48">
        <f t="shared" si="20"/>
        <v>670.8</v>
      </c>
      <c r="J276" s="48">
        <f t="shared" si="20"/>
        <v>663.5</v>
      </c>
      <c r="K276" s="48">
        <f t="shared" si="20"/>
        <v>593.3</v>
      </c>
    </row>
    <row r="277" spans="1:11" ht="12.75">
      <c r="A277" s="44"/>
      <c r="B277" s="45" t="s">
        <v>13</v>
      </c>
      <c r="C277" s="46"/>
      <c r="D277" s="46"/>
      <c r="E277" s="47"/>
      <c r="F277" s="47"/>
      <c r="G277" s="44">
        <f>SUM(H277:K277)</f>
        <v>11</v>
      </c>
      <c r="H277" s="44">
        <v>1</v>
      </c>
      <c r="I277" s="44">
        <v>3</v>
      </c>
      <c r="J277" s="44">
        <v>4</v>
      </c>
      <c r="K277" s="44">
        <v>3</v>
      </c>
    </row>
    <row r="278" spans="1:11" ht="12.75">
      <c r="A278" s="44"/>
      <c r="B278" s="45" t="s">
        <v>14</v>
      </c>
      <c r="C278" s="46"/>
      <c r="D278" s="46"/>
      <c r="E278" s="47"/>
      <c r="F278" s="47"/>
      <c r="G278" s="44">
        <f>SUM(H278:K278)</f>
        <v>60.295</v>
      </c>
      <c r="H278" s="48">
        <f>F268</f>
        <v>3.817</v>
      </c>
      <c r="I278" s="48">
        <f>F263+F264+F272</f>
        <v>17.904</v>
      </c>
      <c r="J278" s="48">
        <f>F262+F266+F271+F273</f>
        <v>21.524</v>
      </c>
      <c r="K278" s="147">
        <f>F269+F274+F275</f>
        <v>17.05</v>
      </c>
    </row>
    <row r="279" spans="1:11" ht="12.75">
      <c r="A279" s="44"/>
      <c r="B279" s="45" t="s">
        <v>15</v>
      </c>
      <c r="C279" s="46"/>
      <c r="D279" s="46"/>
      <c r="E279" s="47"/>
      <c r="F279" s="47"/>
      <c r="G279" s="48">
        <f>SUM(H279:K279)</f>
        <v>2362.2</v>
      </c>
      <c r="H279" s="48">
        <f>H264+H268</f>
        <v>434.6</v>
      </c>
      <c r="I279" s="48">
        <f>I263+I265+I266+I272</f>
        <v>670.8</v>
      </c>
      <c r="J279" s="48">
        <f>J262+J267+J270+J271+J273</f>
        <v>663.5</v>
      </c>
      <c r="K279" s="48">
        <f>K269+K274+K275</f>
        <v>593.3</v>
      </c>
    </row>
    <row r="280" spans="1:11" ht="12.75">
      <c r="A280" s="44"/>
      <c r="B280" s="45" t="s">
        <v>16</v>
      </c>
      <c r="C280" s="46"/>
      <c r="D280" s="46"/>
      <c r="E280" s="47"/>
      <c r="F280" s="47"/>
      <c r="G280" s="48">
        <f>SUM(H280:K280)</f>
        <v>0</v>
      </c>
      <c r="H280" s="48">
        <v>0</v>
      </c>
      <c r="I280" s="48">
        <v>0</v>
      </c>
      <c r="J280" s="48">
        <v>0</v>
      </c>
      <c r="K280" s="48">
        <v>0</v>
      </c>
    </row>
    <row r="281" spans="1:11" ht="12.75">
      <c r="A281" s="44"/>
      <c r="B281" s="45" t="s">
        <v>17</v>
      </c>
      <c r="C281" s="46"/>
      <c r="D281" s="46"/>
      <c r="E281" s="47"/>
      <c r="F281" s="47"/>
      <c r="G281" s="44">
        <f>SUM(H281:K281)</f>
        <v>0</v>
      </c>
      <c r="H281" s="148">
        <v>0</v>
      </c>
      <c r="I281" s="48">
        <v>0</v>
      </c>
      <c r="J281" s="152">
        <v>0</v>
      </c>
      <c r="K281" s="148">
        <v>0</v>
      </c>
    </row>
    <row r="282" spans="1:11" ht="12.75">
      <c r="A282" s="44"/>
      <c r="B282" s="45" t="s">
        <v>18</v>
      </c>
      <c r="C282" s="46"/>
      <c r="D282" s="46"/>
      <c r="E282" s="47"/>
      <c r="F282" s="47"/>
      <c r="G282" s="48">
        <f>SUM(G279:G281)</f>
        <v>2362.2</v>
      </c>
      <c r="H282" s="48">
        <f>SUM(H279:H281)</f>
        <v>434.6</v>
      </c>
      <c r="I282" s="48">
        <f>SUM(I279:I281)</f>
        <v>670.8</v>
      </c>
      <c r="J282" s="48">
        <f>SUM(J279:J281)</f>
        <v>663.5</v>
      </c>
      <c r="K282" s="48">
        <f>SUM(K279:K281)</f>
        <v>593.3</v>
      </c>
    </row>
    <row r="283" spans="1:11" ht="12.75">
      <c r="A283" s="119" t="s">
        <v>32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1:11" ht="12.75">
      <c r="A284" s="15">
        <v>1</v>
      </c>
      <c r="B284" s="17" t="s">
        <v>34</v>
      </c>
      <c r="C284" s="17" t="s">
        <v>33</v>
      </c>
      <c r="D284" s="15" t="s">
        <v>11</v>
      </c>
      <c r="E284" s="15">
        <v>19400</v>
      </c>
      <c r="F284" s="15"/>
      <c r="G284" s="19">
        <f>H284+I284+J284+K284</f>
        <v>3880</v>
      </c>
      <c r="H284" s="18">
        <v>970</v>
      </c>
      <c r="I284" s="18">
        <v>970</v>
      </c>
      <c r="J284" s="18">
        <v>970</v>
      </c>
      <c r="K284" s="18">
        <v>970</v>
      </c>
    </row>
    <row r="285" spans="1:11" ht="12.75">
      <c r="A285" s="44"/>
      <c r="B285" s="45" t="s">
        <v>12</v>
      </c>
      <c r="C285" s="46"/>
      <c r="D285" s="46"/>
      <c r="E285" s="47"/>
      <c r="F285" s="48">
        <f aca="true" t="shared" si="21" ref="F285:K285">SUM(F284:F284)</f>
        <v>0</v>
      </c>
      <c r="G285" s="48">
        <f t="shared" si="21"/>
        <v>3880</v>
      </c>
      <c r="H285" s="48">
        <f t="shared" si="21"/>
        <v>970</v>
      </c>
      <c r="I285" s="48">
        <f t="shared" si="21"/>
        <v>970</v>
      </c>
      <c r="J285" s="48">
        <f t="shared" si="21"/>
        <v>970</v>
      </c>
      <c r="K285" s="48">
        <f t="shared" si="21"/>
        <v>970</v>
      </c>
    </row>
    <row r="286" spans="1:11" ht="12.75">
      <c r="A286" s="44"/>
      <c r="B286" s="45" t="s">
        <v>13</v>
      </c>
      <c r="C286" s="46"/>
      <c r="D286" s="46"/>
      <c r="E286" s="47"/>
      <c r="F286" s="47"/>
      <c r="G286" s="148">
        <f>H286+I286+J286+K286</f>
        <v>0</v>
      </c>
      <c r="H286" s="148"/>
      <c r="I286" s="148"/>
      <c r="J286" s="148"/>
      <c r="K286" s="148"/>
    </row>
    <row r="287" spans="1:11" ht="12.75">
      <c r="A287" s="44"/>
      <c r="B287" s="45" t="s">
        <v>14</v>
      </c>
      <c r="C287" s="46"/>
      <c r="D287" s="46"/>
      <c r="E287" s="47"/>
      <c r="F287" s="47"/>
      <c r="G287" s="48">
        <f>SUM(H287:K287)</f>
        <v>0</v>
      </c>
      <c r="H287" s="44"/>
      <c r="I287" s="48"/>
      <c r="J287" s="44"/>
      <c r="K287" s="147"/>
    </row>
    <row r="288" spans="1:11" ht="12.75">
      <c r="A288" s="44"/>
      <c r="B288" s="45" t="s">
        <v>15</v>
      </c>
      <c r="C288" s="46"/>
      <c r="D288" s="46"/>
      <c r="E288" s="47"/>
      <c r="F288" s="47"/>
      <c r="G288" s="48">
        <f>SUM(H288:K288)</f>
        <v>3880</v>
      </c>
      <c r="H288" s="48">
        <f>H284</f>
        <v>970</v>
      </c>
      <c r="I288" s="48">
        <f>I284</f>
        <v>970</v>
      </c>
      <c r="J288" s="48">
        <f>J284</f>
        <v>970</v>
      </c>
      <c r="K288" s="48">
        <f>K284</f>
        <v>970</v>
      </c>
    </row>
    <row r="289" spans="1:11" ht="12.75">
      <c r="A289" s="44"/>
      <c r="B289" s="45" t="s">
        <v>16</v>
      </c>
      <c r="C289" s="46"/>
      <c r="D289" s="46"/>
      <c r="E289" s="47"/>
      <c r="F289" s="47"/>
      <c r="G289" s="48">
        <f>SUM(H289:K289)</f>
        <v>0</v>
      </c>
      <c r="H289" s="48"/>
      <c r="I289" s="48"/>
      <c r="J289" s="48"/>
      <c r="K289" s="48"/>
    </row>
    <row r="290" spans="1:11" ht="12.75">
      <c r="A290" s="44"/>
      <c r="B290" s="45" t="s">
        <v>17</v>
      </c>
      <c r="C290" s="46"/>
      <c r="D290" s="46"/>
      <c r="E290" s="47"/>
      <c r="F290" s="47"/>
      <c r="G290" s="44">
        <f>SUM(H290:K290)</f>
        <v>0</v>
      </c>
      <c r="H290" s="148">
        <v>0</v>
      </c>
      <c r="I290" s="48">
        <v>0</v>
      </c>
      <c r="J290" s="152">
        <v>0</v>
      </c>
      <c r="K290" s="148">
        <v>0</v>
      </c>
    </row>
    <row r="291" spans="1:11" ht="12.75">
      <c r="A291" s="44"/>
      <c r="B291" s="45" t="s">
        <v>18</v>
      </c>
      <c r="C291" s="46"/>
      <c r="D291" s="46"/>
      <c r="E291" s="47"/>
      <c r="F291" s="47"/>
      <c r="G291" s="48">
        <f>SUM(G288:G290)</f>
        <v>3880</v>
      </c>
      <c r="H291" s="48">
        <f>SUM(H288:H290)</f>
        <v>970</v>
      </c>
      <c r="I291" s="48">
        <f>SUM(I288:I290)</f>
        <v>970</v>
      </c>
      <c r="J291" s="48">
        <f>SUM(J288:J290)</f>
        <v>970</v>
      </c>
      <c r="K291" s="48">
        <f>SUM(K288:K290)</f>
        <v>970</v>
      </c>
    </row>
    <row r="292" spans="1:11" ht="12.75">
      <c r="A292" s="53"/>
      <c r="B292" s="159" t="s">
        <v>36</v>
      </c>
      <c r="C292" s="55"/>
      <c r="D292" s="55"/>
      <c r="E292" s="56"/>
      <c r="F292" s="160">
        <f aca="true" t="shared" si="22" ref="F292:K292">SUM(F20+F45+F64+F85+F128+F160+F181+F206+F231+F254+F276+F285)</f>
        <v>962.8409999999999</v>
      </c>
      <c r="G292" s="160">
        <f t="shared" si="22"/>
        <v>49670.544</v>
      </c>
      <c r="H292" s="160">
        <f t="shared" si="22"/>
        <v>10589.623000000001</v>
      </c>
      <c r="I292" s="160">
        <f t="shared" si="22"/>
        <v>11077.164</v>
      </c>
      <c r="J292" s="160">
        <f t="shared" si="22"/>
        <v>13562.652</v>
      </c>
      <c r="K292" s="160">
        <f t="shared" si="22"/>
        <v>14441.105</v>
      </c>
    </row>
    <row r="293" spans="1:11" ht="12.75">
      <c r="A293" s="53"/>
      <c r="B293" s="54" t="s">
        <v>13</v>
      </c>
      <c r="C293" s="55"/>
      <c r="D293" s="55"/>
      <c r="E293" s="56"/>
      <c r="F293" s="56"/>
      <c r="G293" s="161">
        <f aca="true" t="shared" si="23" ref="G293:K298">SUM(G21+G46+G65+G86+G129+G161+G182+G207+G232+G255+G277+G286)</f>
        <v>162</v>
      </c>
      <c r="H293" s="161">
        <f t="shared" si="23"/>
        <v>30</v>
      </c>
      <c r="I293" s="161">
        <f t="shared" si="23"/>
        <v>40</v>
      </c>
      <c r="J293" s="161">
        <f t="shared" si="23"/>
        <v>48</v>
      </c>
      <c r="K293" s="161">
        <f t="shared" si="23"/>
        <v>44</v>
      </c>
    </row>
    <row r="294" spans="1:11" ht="12.75">
      <c r="A294" s="53"/>
      <c r="B294" s="54" t="s">
        <v>14</v>
      </c>
      <c r="C294" s="55"/>
      <c r="D294" s="55"/>
      <c r="E294" s="56"/>
      <c r="F294" s="56"/>
      <c r="G294" s="160">
        <f t="shared" si="23"/>
        <v>962.8409999999999</v>
      </c>
      <c r="H294" s="160">
        <f t="shared" si="23"/>
        <v>149.78799999999998</v>
      </c>
      <c r="I294" s="160">
        <f t="shared" si="23"/>
        <v>235.103</v>
      </c>
      <c r="J294" s="160">
        <f t="shared" si="23"/>
        <v>314.386</v>
      </c>
      <c r="K294" s="160">
        <f t="shared" si="23"/>
        <v>263.564</v>
      </c>
    </row>
    <row r="295" spans="1:11" ht="12.75">
      <c r="A295" s="53"/>
      <c r="B295" s="54" t="s">
        <v>15</v>
      </c>
      <c r="C295" s="55"/>
      <c r="D295" s="55"/>
      <c r="E295" s="56"/>
      <c r="F295" s="56"/>
      <c r="G295" s="160">
        <f t="shared" si="23"/>
        <v>44733.134</v>
      </c>
      <c r="H295" s="160">
        <f t="shared" si="23"/>
        <v>9439.014000000001</v>
      </c>
      <c r="I295" s="160">
        <f t="shared" si="23"/>
        <v>9967.914999999999</v>
      </c>
      <c r="J295" s="160">
        <f t="shared" si="23"/>
        <v>12364.079</v>
      </c>
      <c r="K295" s="160">
        <f t="shared" si="23"/>
        <v>12962.125999999998</v>
      </c>
    </row>
    <row r="296" spans="1:11" ht="12.75">
      <c r="A296" s="53"/>
      <c r="B296" s="54" t="s">
        <v>16</v>
      </c>
      <c r="C296" s="55"/>
      <c r="D296" s="55"/>
      <c r="E296" s="56"/>
      <c r="F296" s="56"/>
      <c r="G296" s="160">
        <f t="shared" si="23"/>
        <v>4637.41</v>
      </c>
      <c r="H296" s="160">
        <f t="shared" si="23"/>
        <v>1150.609</v>
      </c>
      <c r="I296" s="160">
        <f t="shared" si="23"/>
        <v>1109.249</v>
      </c>
      <c r="J296" s="160">
        <f t="shared" si="23"/>
        <v>898.573</v>
      </c>
      <c r="K296" s="160">
        <f t="shared" si="23"/>
        <v>1478.979</v>
      </c>
    </row>
    <row r="297" spans="1:11" ht="12.75">
      <c r="A297" s="53"/>
      <c r="B297" s="54" t="s">
        <v>17</v>
      </c>
      <c r="C297" s="55"/>
      <c r="D297" s="55"/>
      <c r="E297" s="56"/>
      <c r="F297" s="56"/>
      <c r="G297" s="160">
        <f t="shared" si="23"/>
        <v>300</v>
      </c>
      <c r="H297" s="160">
        <f t="shared" si="23"/>
        <v>0</v>
      </c>
      <c r="I297" s="160">
        <f t="shared" si="23"/>
        <v>0</v>
      </c>
      <c r="J297" s="160">
        <f t="shared" si="23"/>
        <v>300</v>
      </c>
      <c r="K297" s="160">
        <f t="shared" si="23"/>
        <v>0</v>
      </c>
    </row>
    <row r="298" spans="1:11" ht="12.75">
      <c r="A298" s="53"/>
      <c r="B298" s="54" t="s">
        <v>18</v>
      </c>
      <c r="C298" s="55"/>
      <c r="D298" s="55"/>
      <c r="E298" s="56"/>
      <c r="F298" s="56"/>
      <c r="G298" s="160">
        <f t="shared" si="23"/>
        <v>49670.543999999994</v>
      </c>
      <c r="H298" s="160">
        <f t="shared" si="23"/>
        <v>10589.623000000001</v>
      </c>
      <c r="I298" s="160">
        <f t="shared" si="23"/>
        <v>11077.164</v>
      </c>
      <c r="J298" s="160">
        <f t="shared" si="23"/>
        <v>13562.652</v>
      </c>
      <c r="K298" s="160">
        <f t="shared" si="23"/>
        <v>14441.105</v>
      </c>
    </row>
  </sheetData>
  <mergeCells count="87">
    <mergeCell ref="A226:A227"/>
    <mergeCell ref="B226:B227"/>
    <mergeCell ref="F226:F227"/>
    <mergeCell ref="A202:A203"/>
    <mergeCell ref="A192:A193"/>
    <mergeCell ref="B192:B193"/>
    <mergeCell ref="F192:F193"/>
    <mergeCell ref="A194:A195"/>
    <mergeCell ref="B194:B195"/>
    <mergeCell ref="F194:F195"/>
    <mergeCell ref="A269:A270"/>
    <mergeCell ref="B269:B270"/>
    <mergeCell ref="B79:B80"/>
    <mergeCell ref="A79:A80"/>
    <mergeCell ref="A103:A104"/>
    <mergeCell ref="B103:B104"/>
    <mergeCell ref="A109:A111"/>
    <mergeCell ref="B109:B111"/>
    <mergeCell ref="A117:A118"/>
    <mergeCell ref="B117:B118"/>
    <mergeCell ref="A57:A58"/>
    <mergeCell ref="B57:B58"/>
    <mergeCell ref="F57:F58"/>
    <mergeCell ref="A213:K213"/>
    <mergeCell ref="F79:F80"/>
    <mergeCell ref="F103:F104"/>
    <mergeCell ref="F109:F111"/>
    <mergeCell ref="F117:F118"/>
    <mergeCell ref="B190:B191"/>
    <mergeCell ref="F190:F191"/>
    <mergeCell ref="A27:K27"/>
    <mergeCell ref="A92:K92"/>
    <mergeCell ref="A71:K71"/>
    <mergeCell ref="A28:A29"/>
    <mergeCell ref="B40:B41"/>
    <mergeCell ref="A40:A41"/>
    <mergeCell ref="F40:F41"/>
    <mergeCell ref="B76:B77"/>
    <mergeCell ref="A76:A77"/>
    <mergeCell ref="F76:F77"/>
    <mergeCell ref="E3:E4"/>
    <mergeCell ref="F3:F4"/>
    <mergeCell ref="G3:G4"/>
    <mergeCell ref="A283:K283"/>
    <mergeCell ref="A6:A7"/>
    <mergeCell ref="B6:B7"/>
    <mergeCell ref="F6:F7"/>
    <mergeCell ref="A266:A267"/>
    <mergeCell ref="B266:B267"/>
    <mergeCell ref="F266:F267"/>
    <mergeCell ref="A1:K1"/>
    <mergeCell ref="H3:K3"/>
    <mergeCell ref="A3:A4"/>
    <mergeCell ref="B3:B4"/>
    <mergeCell ref="C3:C4"/>
    <mergeCell ref="D3:D4"/>
    <mergeCell ref="A5:K5"/>
    <mergeCell ref="A247:A248"/>
    <mergeCell ref="F247:F248"/>
    <mergeCell ref="A261:K261"/>
    <mergeCell ref="A135:K135"/>
    <mergeCell ref="A167:K167"/>
    <mergeCell ref="A188:K188"/>
    <mergeCell ref="B200:B201"/>
    <mergeCell ref="F200:F201"/>
    <mergeCell ref="F202:F203"/>
    <mergeCell ref="A200:A201"/>
    <mergeCell ref="A36:A37"/>
    <mergeCell ref="F36:F37"/>
    <mergeCell ref="B202:B203"/>
    <mergeCell ref="B228:B229"/>
    <mergeCell ref="A228:A229"/>
    <mergeCell ref="F228:F229"/>
    <mergeCell ref="A190:A191"/>
    <mergeCell ref="A52:K52"/>
    <mergeCell ref="A60:A62"/>
    <mergeCell ref="B60:B62"/>
    <mergeCell ref="F269:F270"/>
    <mergeCell ref="B28:B29"/>
    <mergeCell ref="F28:F29"/>
    <mergeCell ref="B36:B37"/>
    <mergeCell ref="B247:B248"/>
    <mergeCell ref="F60:F62"/>
    <mergeCell ref="A238:K238"/>
    <mergeCell ref="F264:F265"/>
    <mergeCell ref="B264:B265"/>
    <mergeCell ref="A264:A265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</cp:lastModifiedBy>
  <cp:lastPrinted>2012-05-21T12:18:24Z</cp:lastPrinted>
  <dcterms:created xsi:type="dcterms:W3CDTF">1996-10-08T23:32:33Z</dcterms:created>
  <dcterms:modified xsi:type="dcterms:W3CDTF">2012-05-21T12:20:20Z</dcterms:modified>
  <cp:category/>
  <cp:version/>
  <cp:contentType/>
  <cp:contentStatus/>
</cp:coreProperties>
</file>