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560" windowWidth="14955" windowHeight="7935" activeTab="0"/>
  </bookViews>
  <sheets>
    <sheet name="Пр.Окт.33 к1 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<sst xmlns="http://schemas.openxmlformats.org/spreadsheetml/2006/main" count="44" uniqueCount="44">
  <si>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</si>
  <si>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</si>
  <si>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</si>
  <si>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</si>
  <si>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</si>
  <si>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</si>
  <si>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</si>
  <si>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</si>
  <si>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</si>
  <si>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</si>
  <si>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</si>
  <si>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</si>
  <si>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</si>
  <si>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</si>
  <si>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</si>
  <si>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</si>
  <si>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</si>
  <si>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</si>
  <si>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</si>
  <si>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</si>
  <si>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</si>
  <si>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</si>
  <si>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</si>
  <si>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</si>
  <si>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</si>
  <si>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</si>
  <si>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</si>
  <si>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</si>
  <si>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</si>
  <si>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</si>
  <si>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</si>
  <si>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</si>
  <si>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Пр.Октября,33/1</t>
  </si>
  <si>
    <t>Очистка кровли и козырьков от снега и наледи</t>
  </si>
  <si>
    <t>Ремонт и смена вентилей, сгонов, фильтров, задвижек ГВС, ХВС</t>
  </si>
  <si>
    <t>Плотнические работы (остекление, смена замков, ремонт дверей, слуховых окон и т.д.)</t>
  </si>
  <si>
    <t>Общестроительные работы</t>
  </si>
  <si>
    <t>Смена отдельных участков труб</t>
  </si>
  <si>
    <t>Электромонтажные работы</t>
  </si>
  <si>
    <t>Обслуживание насосной станции</t>
  </si>
  <si>
    <t>Ремонт и покраска ограждений, д/оборудования, б/площадок, скамеек, урн, устройство газона</t>
  </si>
  <si>
    <t>Поверка водомеров</t>
  </si>
  <si>
    <t>Затраты по содержанию лифтов</t>
  </si>
  <si>
    <t>Уборка мусоропровода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</si>
</sst>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0" xfId="53" applyNumberFormat="1" applyFont="1">
      <alignment/>
      <protection/>
    </xf>
    <xf numFmtId="1" fontId="0" fillId="0" borderId="0" xfId="53" applyNumberFormat="1" applyFont="1" applyFill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 shrinkToFit="1"/>
    </xf>
    <xf numFmtId="1" fontId="23" fillId="0" borderId="10" xfId="0" applyNumberFormat="1" applyFont="1" applyFill="1" applyBorder="1" applyAlignment="1">
      <alignment horizontal="center" vertical="center" shrinkToFit="1"/>
    </xf>
    <xf numFmtId="1" fontId="23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top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7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54.57421875" style="18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4" ht="12.75">
      <c r="A1" s="35" t="s">
        <v>0</v>
      </c>
      <c r="B1" s="35"/>
      <c r="C1" s="35"/>
      <c r="D1" s="35"/>
    </row>
    <row r="2" spans="1:4" ht="25.5" customHeight="1">
      <c r="A2" s="33" t="s">
        <v>17</v>
      </c>
      <c r="B2" s="33"/>
      <c r="C2" s="33"/>
      <c r="D2" s="33"/>
    </row>
    <row r="3" spans="1:4" ht="12.75" customHeight="1">
      <c r="A3" s="34" t="s">
        <v>32</v>
      </c>
      <c r="B3" s="34"/>
      <c r="C3" s="34"/>
      <c r="D3" s="34"/>
    </row>
    <row r="5" ht="12.75">
      <c r="A5" s="3"/>
    </row>
    <row r="6" spans="1:4" ht="12.75">
      <c r="A6" s="4" t="s">
        <v>1</v>
      </c>
      <c r="B6" s="5" t="s">
        <v>23</v>
      </c>
      <c r="C6" s="5" t="s">
        <v>24</v>
      </c>
      <c r="D6" s="5" t="s">
        <v>29</v>
      </c>
    </row>
    <row r="7" spans="1:4" ht="12.75">
      <c r="A7" s="6" t="s">
        <v>2</v>
      </c>
      <c r="B7" s="24">
        <v>832068</v>
      </c>
      <c r="C7" s="23">
        <v>915274</v>
      </c>
      <c r="D7" s="11">
        <f>SUM(B7:C7)</f>
        <v>1747342</v>
      </c>
    </row>
    <row r="8" spans="1:4" ht="12.75">
      <c r="A8" s="6" t="s">
        <v>3</v>
      </c>
      <c r="B8" s="23">
        <f>70487.04/1.18/2</f>
        <v>29867.389830508473</v>
      </c>
      <c r="C8" s="23">
        <f>B8*1.1</f>
        <v>32854.12881355932</v>
      </c>
      <c r="D8" s="11">
        <f>SUM(B8:C8)</f>
        <v>62721.51864406779</v>
      </c>
    </row>
    <row r="9" spans="1:4" ht="12.75">
      <c r="A9" s="6" t="s">
        <v>4</v>
      </c>
      <c r="B9" s="23">
        <f>566.58/9*6</f>
        <v>377.72</v>
      </c>
      <c r="C9" s="23">
        <f>B9*1.1</f>
        <v>415.4920000000001</v>
      </c>
      <c r="D9" s="11">
        <f>SUM(B9:C9)</f>
        <v>793.2120000000001</v>
      </c>
    </row>
    <row r="10" spans="1:4" ht="12.75">
      <c r="A10" s="4" t="s">
        <v>5</v>
      </c>
      <c r="B10" s="5"/>
      <c r="C10" s="5"/>
      <c r="D10" s="5"/>
    </row>
    <row r="11" spans="1:4" s="37" customFormat="1" ht="12.75">
      <c r="A11" s="8" t="s">
        <v>31</v>
      </c>
      <c r="B11" s="36">
        <v>333546</v>
      </c>
      <c r="C11" s="36">
        <v>333546</v>
      </c>
      <c r="D11" s="7">
        <f>SUM(B11:C11)</f>
        <v>667092</v>
      </c>
    </row>
    <row r="12" spans="1:4" ht="12.75">
      <c r="A12" s="9" t="s">
        <v>6</v>
      </c>
      <c r="B12" s="7">
        <f>SUM(B13:B22)</f>
        <v>145102.5</v>
      </c>
      <c r="C12" s="7">
        <f>SUM(C13:C22)</f>
        <v>145102.5</v>
      </c>
      <c r="D12" s="7">
        <f>SUM(D13:D22)</f>
        <v>290205</v>
      </c>
    </row>
    <row r="13" spans="1:4" ht="15">
      <c r="A13" s="25" t="s">
        <v>33</v>
      </c>
      <c r="B13" s="30">
        <f>8769/2</f>
        <v>4384.5</v>
      </c>
      <c r="C13" s="23">
        <f aca="true" t="shared" si="0" ref="C13:C22">B13</f>
        <v>4384.5</v>
      </c>
      <c r="D13" s="11">
        <f aca="true" t="shared" si="1" ref="D13:D23">SUM(B13:C13)</f>
        <v>8769</v>
      </c>
    </row>
    <row r="14" spans="1:4" ht="25.5">
      <c r="A14" s="26" t="s">
        <v>34</v>
      </c>
      <c r="B14" s="30">
        <f>22589/2</f>
        <v>11294.5</v>
      </c>
      <c r="C14" s="23">
        <f t="shared" si="0"/>
        <v>11294.5</v>
      </c>
      <c r="D14" s="11">
        <f t="shared" si="1"/>
        <v>22589</v>
      </c>
    </row>
    <row r="15" spans="1:4" ht="15">
      <c r="A15" s="25" t="s">
        <v>35</v>
      </c>
      <c r="B15" s="30">
        <f>11826/2</f>
        <v>5913</v>
      </c>
      <c r="C15" s="23">
        <f t="shared" si="0"/>
        <v>5913</v>
      </c>
      <c r="D15" s="11">
        <f t="shared" si="1"/>
        <v>11826</v>
      </c>
    </row>
    <row r="16" spans="1:4" ht="15">
      <c r="A16" s="25" t="s">
        <v>36</v>
      </c>
      <c r="B16" s="30">
        <f>114326/2</f>
        <v>57163</v>
      </c>
      <c r="C16" s="23">
        <f t="shared" si="0"/>
        <v>57163</v>
      </c>
      <c r="D16" s="11">
        <f t="shared" si="1"/>
        <v>114326</v>
      </c>
    </row>
    <row r="17" spans="1:4" ht="15">
      <c r="A17" s="25" t="s">
        <v>7</v>
      </c>
      <c r="B17" s="30">
        <f>66932/2</f>
        <v>33466</v>
      </c>
      <c r="C17" s="23">
        <f t="shared" si="0"/>
        <v>33466</v>
      </c>
      <c r="D17" s="11">
        <f t="shared" si="1"/>
        <v>66932</v>
      </c>
    </row>
    <row r="18" spans="1:4" ht="15">
      <c r="A18" s="25" t="s">
        <v>37</v>
      </c>
      <c r="B18" s="30">
        <f>12569/2</f>
        <v>6284.5</v>
      </c>
      <c r="C18" s="23">
        <f t="shared" si="0"/>
        <v>6284.5</v>
      </c>
      <c r="D18" s="11">
        <f t="shared" si="1"/>
        <v>12569</v>
      </c>
    </row>
    <row r="19" spans="1:4" ht="15">
      <c r="A19" s="25" t="s">
        <v>38</v>
      </c>
      <c r="B19" s="31">
        <f>16265/2</f>
        <v>8132.5</v>
      </c>
      <c r="C19" s="23">
        <f t="shared" si="0"/>
        <v>8132.5</v>
      </c>
      <c r="D19" s="11">
        <f t="shared" si="1"/>
        <v>16265</v>
      </c>
    </row>
    <row r="20" spans="1:4" ht="12.75">
      <c r="A20" s="27" t="s">
        <v>39</v>
      </c>
      <c r="B20" s="32">
        <f>22869/2</f>
        <v>11434.5</v>
      </c>
      <c r="C20" s="23">
        <f t="shared" si="0"/>
        <v>11434.5</v>
      </c>
      <c r="D20" s="11">
        <f t="shared" si="1"/>
        <v>22869</v>
      </c>
    </row>
    <row r="21" spans="1:4" ht="25.5">
      <c r="A21" s="26" t="s">
        <v>40</v>
      </c>
      <c r="B21" s="28">
        <f>12789/2</f>
        <v>6394.5</v>
      </c>
      <c r="C21" s="23">
        <f t="shared" si="0"/>
        <v>6394.5</v>
      </c>
      <c r="D21" s="11">
        <f t="shared" si="1"/>
        <v>12789</v>
      </c>
    </row>
    <row r="22" spans="1:4" ht="12.75">
      <c r="A22" s="29" t="s">
        <v>41</v>
      </c>
      <c r="B22" s="23">
        <f>1271/2</f>
        <v>635.5</v>
      </c>
      <c r="C22" s="23">
        <f t="shared" si="0"/>
        <v>635.5</v>
      </c>
      <c r="D22" s="11">
        <f t="shared" si="1"/>
        <v>1271</v>
      </c>
    </row>
    <row r="23" spans="1:5" ht="27.75" customHeight="1">
      <c r="A23" s="13" t="s">
        <v>8</v>
      </c>
      <c r="B23" s="7">
        <v>56617</v>
      </c>
      <c r="C23" s="7">
        <v>53939</v>
      </c>
      <c r="D23" s="7">
        <f t="shared" si="1"/>
        <v>110556</v>
      </c>
      <c r="E23" s="21"/>
    </row>
    <row r="24" spans="1:5" ht="25.5">
      <c r="A24" s="14" t="s">
        <v>9</v>
      </c>
      <c r="B24" s="7">
        <f>B25+B30</f>
        <v>317975</v>
      </c>
      <c r="C24" s="7">
        <f>C25+C30</f>
        <v>332293</v>
      </c>
      <c r="D24" s="7">
        <f>D25+D30</f>
        <v>650268</v>
      </c>
      <c r="E24" s="21"/>
    </row>
    <row r="25" spans="1:5" ht="12.75">
      <c r="A25" s="15" t="s">
        <v>10</v>
      </c>
      <c r="B25" s="11">
        <f>SUM(B26:B29)</f>
        <v>198651</v>
      </c>
      <c r="C25" s="11">
        <f>SUM(C26:C29)</f>
        <v>201515</v>
      </c>
      <c r="D25" s="11">
        <f>B25+C25</f>
        <v>400166</v>
      </c>
      <c r="E25" s="21"/>
    </row>
    <row r="26" spans="1:4" ht="12.75">
      <c r="A26" s="10" t="s">
        <v>11</v>
      </c>
      <c r="B26" s="11">
        <v>26058</v>
      </c>
      <c r="C26" s="11">
        <v>28664</v>
      </c>
      <c r="D26" s="11">
        <f>SUM(B26:C26)</f>
        <v>54722</v>
      </c>
    </row>
    <row r="27" spans="1:4" ht="12.75">
      <c r="A27" s="12" t="s">
        <v>12</v>
      </c>
      <c r="B27" s="11">
        <v>1111</v>
      </c>
      <c r="C27" s="11">
        <v>1181</v>
      </c>
      <c r="D27" s="11">
        <f aca="true" t="shared" si="2" ref="D27:D33">SUM(B27:C27)</f>
        <v>2292</v>
      </c>
    </row>
    <row r="28" spans="1:4" ht="12.75">
      <c r="A28" s="10" t="s">
        <v>13</v>
      </c>
      <c r="B28" s="11">
        <v>2987</v>
      </c>
      <c r="C28" s="11">
        <v>3175</v>
      </c>
      <c r="D28" s="11">
        <f t="shared" si="2"/>
        <v>6162</v>
      </c>
    </row>
    <row r="29" spans="1:4" ht="12.75">
      <c r="A29" s="27" t="s">
        <v>42</v>
      </c>
      <c r="B29" s="11">
        <v>168495</v>
      </c>
      <c r="C29" s="11">
        <v>168495</v>
      </c>
      <c r="D29" s="11">
        <f t="shared" si="2"/>
        <v>336990</v>
      </c>
    </row>
    <row r="30" spans="1:4" ht="12.75">
      <c r="A30" s="15" t="s">
        <v>14</v>
      </c>
      <c r="B30" s="11">
        <f>SUM(B31:B33)</f>
        <v>119324</v>
      </c>
      <c r="C30" s="11">
        <f>SUM(C31:C33)</f>
        <v>130778</v>
      </c>
      <c r="D30" s="11">
        <f>B30+C30</f>
        <v>250102</v>
      </c>
    </row>
    <row r="31" spans="1:4" ht="12.75">
      <c r="A31" s="10" t="s">
        <v>18</v>
      </c>
      <c r="B31" s="16">
        <v>62611</v>
      </c>
      <c r="C31" s="16">
        <v>68872</v>
      </c>
      <c r="D31" s="11">
        <f t="shared" si="2"/>
        <v>131483</v>
      </c>
    </row>
    <row r="32" spans="1:4" ht="12.75">
      <c r="A32" s="27" t="s">
        <v>43</v>
      </c>
      <c r="B32" s="16">
        <v>43807</v>
      </c>
      <c r="C32" s="16">
        <v>48187</v>
      </c>
      <c r="D32" s="11">
        <f t="shared" si="2"/>
        <v>91994</v>
      </c>
    </row>
    <row r="33" spans="1:4" ht="12.75">
      <c r="A33" s="10" t="s">
        <v>19</v>
      </c>
      <c r="B33" s="11">
        <v>12906</v>
      </c>
      <c r="C33" s="11">
        <v>13719</v>
      </c>
      <c r="D33" s="11">
        <f t="shared" si="2"/>
        <v>26625</v>
      </c>
    </row>
    <row r="34" spans="1:4" ht="12.75">
      <c r="A34" s="17" t="s">
        <v>15</v>
      </c>
      <c r="B34" s="7">
        <v>42915</v>
      </c>
      <c r="C34" s="7">
        <v>43264</v>
      </c>
      <c r="D34" s="7">
        <f>C34+B34</f>
        <v>86179</v>
      </c>
    </row>
    <row r="35" spans="1:4" ht="25.5" customHeight="1">
      <c r="A35" s="20" t="s">
        <v>20</v>
      </c>
      <c r="B35" s="7">
        <v>87438</v>
      </c>
      <c r="C35" s="7">
        <v>96181</v>
      </c>
      <c r="D35" s="7">
        <f>B35+C35</f>
        <v>183619</v>
      </c>
    </row>
    <row r="36" spans="1:4" ht="12.75">
      <c r="A36" s="8" t="s">
        <v>22</v>
      </c>
      <c r="B36" s="7">
        <f>B12+B23+B24+B34+B35</f>
        <v>650047.5</v>
      </c>
      <c r="C36" s="7">
        <f>C12+C23+C24+C34+C35</f>
        <v>670779.5</v>
      </c>
      <c r="D36" s="7">
        <f>B36+C36</f>
        <v>1320827</v>
      </c>
    </row>
    <row r="37" spans="1:4" ht="12.75">
      <c r="A37" s="10" t="s">
        <v>30</v>
      </c>
      <c r="B37" s="7">
        <v>15148</v>
      </c>
      <c r="C37" s="7">
        <v>15770</v>
      </c>
      <c r="D37" s="7">
        <f>B37+C37</f>
        <v>30918</v>
      </c>
    </row>
    <row r="38" spans="1:4" ht="12.75">
      <c r="A38" s="8" t="s">
        <v>25</v>
      </c>
      <c r="B38" s="7">
        <f>B37+B36</f>
        <v>665195.5</v>
      </c>
      <c r="C38" s="7">
        <f>C37+C36</f>
        <v>686549.5</v>
      </c>
      <c r="D38" s="7">
        <f>B38+C38</f>
        <v>1351745</v>
      </c>
    </row>
    <row r="39" spans="1:4" ht="12.75">
      <c r="A39" s="8" t="s">
        <v>28</v>
      </c>
      <c r="B39" s="7">
        <f>B38*1.18</f>
        <v>784930.69</v>
      </c>
      <c r="C39" s="7">
        <f>C38*1.18</f>
        <v>810128.4099999999</v>
      </c>
      <c r="D39" s="7">
        <f>B39+C39</f>
        <v>1595059.0999999999</v>
      </c>
    </row>
    <row r="40" spans="2:3" ht="12.75">
      <c r="B40" s="19"/>
      <c r="C40" s="19"/>
    </row>
    <row r="41" spans="1:3" ht="12.75">
      <c r="A41" s="2"/>
      <c r="B41" s="2"/>
      <c r="C41" s="2"/>
    </row>
    <row r="42" spans="2:4" ht="12.75">
      <c r="B42" s="22"/>
      <c r="C42" s="22"/>
      <c r="D42" s="22"/>
    </row>
    <row r="43" ht="12.75">
      <c r="A43" s="18" t="s">
        <v>16</v>
      </c>
    </row>
    <row r="44" ht="12.75">
      <c r="A44" s="18" t="s">
        <v>21</v>
      </c>
    </row>
    <row r="46" spans="1:4" ht="16.5" customHeight="1">
      <c r="A46" s="18" t="s">
        <v>26</v>
      </c>
      <c r="B46" s="18"/>
      <c r="C46" s="18"/>
      <c r="D46" s="18"/>
    </row>
    <row r="47" ht="12.75">
      <c r="A47" s="18" t="s">
        <v>27</v>
      </c>
    </row>
  </sheetData>
  <mergeCells count="3">
    <mergeCell ref="A2:D2"/>
    <mergeCell ref="A3:D3"/>
    <mergeCell ref="A1:D1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2012-03-14T04:34:40Z</cp:lastPrinted>
  <dcterms:created xsi:type="dcterms:W3CDTF">2011-11-29T04:41:42Z</dcterms:created>
  <dcterms:modified xsi:type="dcterms:W3CDTF">2012-07-05T05:54:52Z</dcterms:modified>
  <cp:category/>
  <cp:version/>
  <cp:contentType/>
  <cp:contentStatus/>
</cp:coreProperties>
</file>