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20955" windowHeight="10635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<sst xmlns="http://schemas.openxmlformats.org/spreadsheetml/2006/main" count="62" uniqueCount="60">
  <si>
    <t>ТАРИФ</t>
  </si>
  <si>
    <t>Статьи расходов</t>
  </si>
  <si>
    <t xml:space="preserve"> -  восстановление работоспособности системы пожаротушения  в домах повышенной этажности</t>
  </si>
  <si>
    <t>Тариф( без учета сальдо)</t>
  </si>
  <si>
    <t>Тариф ( с учетом сальдо)</t>
  </si>
  <si>
    <t>лифт, м/пр(2 подъезд)</t>
  </si>
  <si>
    <t>лифт(1 подъезд)</t>
  </si>
  <si>
    <t>с 01.01.2014г.</t>
  </si>
  <si>
    <t>с 01.07.2014г.</t>
  </si>
  <si>
    <t>1.</t>
  </si>
  <si>
    <t>Текущий ремонт и техническое обслуживание конструктивных элементов зданий и внутридомового инженерного оборудования в т.ч.</t>
  </si>
  <si>
    <t xml:space="preserve"> -  техническое обслуживание конструктивных элементов зданий и внутридомового инженерного оборудования (профосмотры, непредвиденный ремонт)</t>
  </si>
  <si>
    <t xml:space="preserve"> -  ремонт лестничных клеток</t>
  </si>
  <si>
    <t xml:space="preserve"> -  установка пластиковых окон</t>
  </si>
  <si>
    <t xml:space="preserve"> -  ремонт розлива ХВС, ГВС, канализации</t>
  </si>
  <si>
    <t xml:space="preserve"> -  ремонт кровли</t>
  </si>
  <si>
    <t xml:space="preserve"> -  очистка от снега(козырки)</t>
  </si>
  <si>
    <t xml:space="preserve"> -  общестроительные работы </t>
  </si>
  <si>
    <t xml:space="preserve"> -  сантехнические работы</t>
  </si>
  <si>
    <t xml:space="preserve"> - электромонтажные работы</t>
  </si>
  <si>
    <t xml:space="preserve"> -  подготовка к отопительному сезону</t>
  </si>
  <si>
    <t xml:space="preserve"> -  внешнее благоустройство</t>
  </si>
  <si>
    <t xml:space="preserve"> -  АППЗ и ДУ</t>
  </si>
  <si>
    <t xml:space="preserve"> -  замер сопротивления изоляции электропроводки</t>
  </si>
  <si>
    <t xml:space="preserve"> -  обслуживание  теплосчетчиков</t>
  </si>
  <si>
    <t xml:space="preserve"> -  установка коммерческого узла учета тепловой энергии и теплоносителя</t>
  </si>
  <si>
    <t xml:space="preserve"> -  обслуживание узла учета автоматического регулирования</t>
  </si>
  <si>
    <t xml:space="preserve"> -  обслуживание насосной станции</t>
  </si>
  <si>
    <t>электромонтажные работы</t>
  </si>
  <si>
    <t xml:space="preserve"> -  содержание ИТП</t>
  </si>
  <si>
    <t>2.</t>
  </si>
  <si>
    <t>Содержание домового хозяйства и придомовой территории в т.ч.</t>
  </si>
  <si>
    <t>2.1</t>
  </si>
  <si>
    <t>Услуги сторонних организаций</t>
  </si>
  <si>
    <t xml:space="preserve"> - расходы по сбору,вывозу твердых бытовых отходов</t>
  </si>
  <si>
    <t xml:space="preserve"> - расходы по обследованию дымоходов и вентканалов</t>
  </si>
  <si>
    <t xml:space="preserve"> - расходы на санитарно-профилактические услуги (дератизация)</t>
  </si>
  <si>
    <t xml:space="preserve"> - расходы по содержанию лифтов</t>
  </si>
  <si>
    <t xml:space="preserve"> - обслуживание ВДГО</t>
  </si>
  <si>
    <t>2.2</t>
  </si>
  <si>
    <t>Услуги жилищных предприятий</t>
  </si>
  <si>
    <t xml:space="preserve"> - расходы по уборке придомовой территории</t>
  </si>
  <si>
    <t xml:space="preserve"> - расходы по уборке лестничных клеток</t>
  </si>
  <si>
    <t xml:space="preserve"> - расходы по уборке мусоропровода</t>
  </si>
  <si>
    <t xml:space="preserve"> - вывоз КГМ, снега сторонним транспортом</t>
  </si>
  <si>
    <t>3.</t>
  </si>
  <si>
    <t>Общеэксплуатационные расходы</t>
  </si>
  <si>
    <t>4.</t>
  </si>
  <si>
    <t>Расходы по начислению и сбору платежей за ЖКУ, управлению жилищном фондом</t>
  </si>
  <si>
    <t>Прочие расходы</t>
  </si>
  <si>
    <t>Итого стоимость услуг</t>
  </si>
  <si>
    <t xml:space="preserve">Итого стоимость услуг с НДС </t>
  </si>
  <si>
    <t>Итого стоимость услуг с НДС с учетом сальдо</t>
  </si>
  <si>
    <t>Размер платы за содержание и ремонт жилого дома</t>
  </si>
  <si>
    <t>Общая площадь, кв.м.</t>
  </si>
  <si>
    <t>Ожидаемое  сальдо за 2013     год</t>
  </si>
  <si>
    <t>справочно с 51 кв. по 100 кв. с мусоропроводом.</t>
  </si>
  <si>
    <t>50 лет СССР 12</t>
  </si>
  <si>
    <t>Расшифровка размера платы за содержание и ремонт жилого дома по адресу</t>
  </si>
  <si>
    <t>Ожидаемое  сальдо на  01.10.2013     год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</si>
</sst>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%"/>
    <numFmt numFmtId="168" formatCode="#,##0_р_."/>
    <numFmt numFmtId="169" formatCode="0.00000%"/>
    <numFmt numFmtId="170" formatCode="#,##0.000_р_."/>
    <numFmt numFmtId="171" formatCode="0.0000000"/>
    <numFmt numFmtId="172" formatCode="0.00000000"/>
    <numFmt numFmtId="173" formatCode="0.000000"/>
    <numFmt numFmtId="174" formatCode="0.00000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* #,##0_-;\-* #,##0_-;_-* &quot;-&quot;_-;_-@_-"/>
    <numFmt numFmtId="185" formatCode="_-&quot;€&quot;* #,##0.00_-;\-&quot;€&quot;* #,##0.00_-;_-&quot;€&quot;* &quot;-&quot;??_-;_-@_-"/>
    <numFmt numFmtId="186" formatCode="_-* #,##0.00_-;\-* #,##0.00_-;_-* &quot;-&quot;??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* #,##0_);_(* \(#,##0\);_(* &quot;-&quot;??_);_(@_)"/>
    <numFmt numFmtId="192" formatCode="_-* #,##0_р_._-;\-* #,##0_р_._-;_-* &quot;-&quot;??_р_.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"/>
    <numFmt numFmtId="198" formatCode="00,000"/>
    <numFmt numFmtId="199" formatCode="_-* #,##0.0_р_._-;\-* #,##0.0_р_._-;_-* &quot;-&quot;??_р_._-;_-@_-"/>
    <numFmt numFmtId="200" formatCode="_-* #,##0.0_р_._-;\-* #,##0.0_р_._-;_-* &quot;-&quot;?_р_._-;_-@_-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Times New Roman"/>
      <family val="1"/>
    </font>
    <font>
      <sz val="10"/>
      <color indexed="9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99" applyFont="1">
      <alignment/>
      <protection/>
    </xf>
    <xf numFmtId="0" fontId="1" fillId="0" borderId="0" xfId="99" applyFont="1" applyFill="1">
      <alignment/>
      <protection/>
    </xf>
    <xf numFmtId="0" fontId="25" fillId="0" borderId="0" xfId="99" applyFont="1" applyFill="1" applyBorder="1">
      <alignment/>
      <protection/>
    </xf>
    <xf numFmtId="0" fontId="23" fillId="0" borderId="0" xfId="99" applyFont="1">
      <alignment/>
      <protection/>
    </xf>
    <xf numFmtId="0" fontId="26" fillId="0" borderId="10" xfId="102" applyFont="1" applyBorder="1">
      <alignment/>
      <protection/>
    </xf>
    <xf numFmtId="0" fontId="26" fillId="0" borderId="11" xfId="102" applyFont="1" applyFill="1" applyBorder="1">
      <alignment/>
      <protection/>
    </xf>
    <xf numFmtId="0" fontId="28" fillId="0" borderId="12" xfId="66" applyFont="1" applyFill="1" applyBorder="1" applyAlignment="1">
      <alignment horizontal="center"/>
      <protection/>
    </xf>
    <xf numFmtId="2" fontId="29" fillId="0" borderId="12" xfId="66" applyNumberFormat="1" applyFont="1" applyFill="1" applyBorder="1" applyAlignment="1">
      <alignment horizontal="center"/>
      <protection/>
    </xf>
    <xf numFmtId="0" fontId="23" fillId="24" borderId="0" xfId="99" applyFont="1" applyFill="1">
      <alignment/>
      <protection/>
    </xf>
    <xf numFmtId="0" fontId="23" fillId="0" borderId="0" xfId="99" applyFont="1" applyFill="1">
      <alignment/>
      <protection/>
    </xf>
    <xf numFmtId="0" fontId="26" fillId="0" borderId="0" xfId="102" applyFont="1" applyFill="1" applyBorder="1">
      <alignment/>
      <protection/>
    </xf>
    <xf numFmtId="2" fontId="26" fillId="0" borderId="0" xfId="102" applyNumberFormat="1" applyFont="1" applyFill="1" applyBorder="1" applyAlignment="1">
      <alignment horizontal="center"/>
      <protection/>
    </xf>
    <xf numFmtId="0" fontId="1" fillId="0" borderId="0" xfId="99" applyFont="1" applyBorder="1">
      <alignment/>
      <protection/>
    </xf>
    <xf numFmtId="1" fontId="26" fillId="0" borderId="0" xfId="102" applyNumberFormat="1" applyFont="1" applyFill="1" applyBorder="1" applyAlignment="1">
      <alignment horizontal="center"/>
      <protection/>
    </xf>
    <xf numFmtId="2" fontId="26" fillId="0" borderId="0" xfId="102" applyNumberFormat="1" applyFont="1" applyFill="1" applyBorder="1">
      <alignment/>
      <protection/>
    </xf>
    <xf numFmtId="2" fontId="26" fillId="0" borderId="0" xfId="102" applyNumberFormat="1" applyFont="1" applyFill="1">
      <alignment/>
      <protection/>
    </xf>
    <xf numFmtId="0" fontId="1" fillId="0" borderId="0" xfId="99" applyFont="1" applyFill="1" applyBorder="1">
      <alignment/>
      <protection/>
    </xf>
    <xf numFmtId="0" fontId="31" fillId="0" borderId="12" xfId="102" applyFont="1" applyFill="1" applyBorder="1" applyAlignment="1">
      <alignment horizontal="center"/>
      <protection/>
    </xf>
    <xf numFmtId="2" fontId="31" fillId="0" borderId="12" xfId="99" applyNumberFormat="1" applyFont="1" applyFill="1" applyBorder="1" applyAlignment="1">
      <alignment horizontal="center" vertical="top" wrapText="1"/>
      <protection/>
    </xf>
    <xf numFmtId="2" fontId="31" fillId="0" borderId="12" xfId="99" applyNumberFormat="1" applyFont="1" applyBorder="1" applyAlignment="1">
      <alignment horizontal="center"/>
      <protection/>
    </xf>
    <xf numFmtId="0" fontId="31" fillId="0" borderId="12" xfId="99" applyFont="1" applyBorder="1" applyAlignment="1">
      <alignment horizontal="center"/>
      <protection/>
    </xf>
    <xf numFmtId="0" fontId="0" fillId="0" borderId="0" xfId="102" applyFont="1">
      <alignment/>
      <protection/>
    </xf>
    <xf numFmtId="0" fontId="30" fillId="0" borderId="0" xfId="102" applyFont="1" applyAlignment="1">
      <alignment/>
      <protection/>
    </xf>
    <xf numFmtId="0" fontId="32" fillId="0" borderId="0" xfId="102" applyFont="1" applyAlignment="1">
      <alignment/>
      <protection/>
    </xf>
    <xf numFmtId="0" fontId="0" fillId="0" borderId="13" xfId="102" applyFont="1" applyBorder="1">
      <alignment/>
      <protection/>
    </xf>
    <xf numFmtId="0" fontId="21" fillId="0" borderId="14" xfId="102" applyFont="1" applyFill="1" applyBorder="1" applyAlignment="1">
      <alignment horizontal="center"/>
      <protection/>
    </xf>
    <xf numFmtId="0" fontId="0" fillId="0" borderId="15" xfId="102" applyFont="1" applyBorder="1">
      <alignment/>
      <protection/>
    </xf>
    <xf numFmtId="0" fontId="21" fillId="0" borderId="14" xfId="102" applyFont="1" applyFill="1" applyBorder="1" applyAlignment="1">
      <alignment horizontal="left"/>
      <protection/>
    </xf>
    <xf numFmtId="0" fontId="30" fillId="0" borderId="15" xfId="102" applyFont="1" applyBorder="1">
      <alignment/>
      <protection/>
    </xf>
    <xf numFmtId="0" fontId="30" fillId="0" borderId="14" xfId="102" applyFont="1" applyFill="1" applyBorder="1" applyAlignment="1">
      <alignment wrapText="1"/>
      <protection/>
    </xf>
    <xf numFmtId="0" fontId="0" fillId="0" borderId="14" xfId="102" applyFont="1" applyFill="1" applyBorder="1" applyAlignment="1">
      <alignment wrapText="1"/>
      <protection/>
    </xf>
    <xf numFmtId="0" fontId="30" fillId="0" borderId="15" xfId="102" applyFont="1" applyBorder="1" applyAlignment="1">
      <alignment horizontal="center"/>
      <protection/>
    </xf>
    <xf numFmtId="0" fontId="1" fillId="0" borderId="14" xfId="94" applyFont="1" applyFill="1" applyBorder="1">
      <alignment/>
      <protection/>
    </xf>
    <xf numFmtId="0" fontId="1" fillId="0" borderId="14" xfId="63" applyFont="1" applyFill="1" applyBorder="1">
      <alignment/>
      <protection/>
    </xf>
    <xf numFmtId="0" fontId="1" fillId="0" borderId="14" xfId="63" applyFont="1" applyFill="1" applyBorder="1">
      <alignment/>
      <protection/>
    </xf>
    <xf numFmtId="0" fontId="0" fillId="0" borderId="15" xfId="102" applyFont="1" applyFill="1" applyBorder="1">
      <alignment/>
      <protection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vertical="top" wrapText="1"/>
    </xf>
    <xf numFmtId="1" fontId="1" fillId="0" borderId="14" xfId="101" applyNumberFormat="1" applyFont="1" applyFill="1" applyBorder="1" applyAlignment="1">
      <alignment vertical="top" wrapText="1"/>
      <protection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22" fillId="0" borderId="13" xfId="102" applyFont="1" applyFill="1" applyBorder="1">
      <alignment/>
      <protection/>
    </xf>
    <xf numFmtId="0" fontId="22" fillId="0" borderId="14" xfId="102" applyFont="1" applyFill="1" applyBorder="1" applyAlignment="1">
      <alignment wrapText="1"/>
      <protection/>
    </xf>
    <xf numFmtId="49" fontId="1" fillId="0" borderId="13" xfId="102" applyNumberFormat="1" applyFont="1" applyBorder="1">
      <alignment/>
      <protection/>
    </xf>
    <xf numFmtId="0" fontId="1" fillId="0" borderId="14" xfId="102" applyFont="1" applyFill="1" applyBorder="1">
      <alignment/>
      <protection/>
    </xf>
    <xf numFmtId="0" fontId="0" fillId="0" borderId="13" xfId="102" applyFont="1" applyBorder="1" applyAlignment="1">
      <alignment horizontal="center"/>
      <protection/>
    </xf>
    <xf numFmtId="1" fontId="1" fillId="0" borderId="14" xfId="100" applyNumberFormat="1" applyFont="1" applyFill="1" applyBorder="1" applyAlignment="1">
      <alignment vertical="top"/>
      <protection/>
    </xf>
    <xf numFmtId="0" fontId="0" fillId="0" borderId="14" xfId="102" applyFont="1" applyFill="1" applyBorder="1">
      <alignment/>
      <protection/>
    </xf>
    <xf numFmtId="0" fontId="22" fillId="0" borderId="13" xfId="102" applyFont="1" applyBorder="1">
      <alignment/>
      <protection/>
    </xf>
    <xf numFmtId="0" fontId="22" fillId="0" borderId="14" xfId="102" applyFont="1" applyFill="1" applyBorder="1">
      <alignment/>
      <protection/>
    </xf>
    <xf numFmtId="0" fontId="30" fillId="0" borderId="16" xfId="102" applyFont="1" applyFill="1" applyBorder="1" applyAlignment="1">
      <alignment wrapText="1"/>
      <protection/>
    </xf>
    <xf numFmtId="0" fontId="30" fillId="0" borderId="13" xfId="102" applyFont="1" applyBorder="1" applyAlignment="1">
      <alignment horizontal="center"/>
      <protection/>
    </xf>
    <xf numFmtId="0" fontId="0" fillId="0" borderId="13" xfId="102" applyFont="1" applyFill="1" applyBorder="1">
      <alignment/>
      <protection/>
    </xf>
    <xf numFmtId="0" fontId="0" fillId="0" borderId="17" xfId="102" applyFont="1" applyBorder="1">
      <alignment/>
      <protection/>
    </xf>
    <xf numFmtId="0" fontId="0" fillId="0" borderId="18" xfId="102" applyFont="1" applyFill="1" applyBorder="1">
      <alignment/>
      <protection/>
    </xf>
    <xf numFmtId="0" fontId="0" fillId="0" borderId="0" xfId="102" applyFont="1" applyBorder="1">
      <alignment/>
      <protection/>
    </xf>
    <xf numFmtId="0" fontId="0" fillId="0" borderId="0" xfId="102" applyFont="1" applyFill="1" applyBorder="1">
      <alignment/>
      <protection/>
    </xf>
    <xf numFmtId="0" fontId="21" fillId="0" borderId="19" xfId="102" applyFont="1" applyFill="1" applyBorder="1" applyAlignment="1">
      <alignment horizontal="left"/>
      <protection/>
    </xf>
    <xf numFmtId="0" fontId="0" fillId="0" borderId="12" xfId="102" applyFont="1" applyFill="1" applyBorder="1">
      <alignment/>
      <protection/>
    </xf>
    <xf numFmtId="0" fontId="24" fillId="0" borderId="12" xfId="0" applyFont="1" applyFill="1" applyBorder="1" applyAlignment="1">
      <alignment vertical="top" wrapText="1"/>
    </xf>
    <xf numFmtId="0" fontId="0" fillId="0" borderId="0" xfId="102" applyFont="1" applyFill="1">
      <alignment/>
      <protection/>
    </xf>
    <xf numFmtId="0" fontId="24" fillId="0" borderId="0" xfId="0" applyFont="1" applyFill="1" applyBorder="1" applyAlignment="1">
      <alignment vertical="top" wrapText="1"/>
    </xf>
    <xf numFmtId="2" fontId="24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top" wrapText="1"/>
    </xf>
    <xf numFmtId="0" fontId="21" fillId="0" borderId="0" xfId="102" applyFont="1" applyAlignment="1">
      <alignment horizontal="center"/>
      <protection/>
    </xf>
    <xf numFmtId="1" fontId="21" fillId="0" borderId="0" xfId="102" applyNumberFormat="1" applyFont="1" applyFill="1" applyAlignment="1">
      <alignment horizontal="center"/>
      <protection/>
    </xf>
    <xf numFmtId="0" fontId="27" fillId="0" borderId="12" xfId="94" applyFont="1" applyFill="1" applyBorder="1" applyAlignment="1">
      <alignment horizontal="center" vertical="center" wrapText="1"/>
      <protection/>
    </xf>
    <xf numFmtId="0" fontId="21" fillId="0" borderId="0" xfId="102" applyFont="1" applyFill="1" applyAlignment="1">
      <alignment horizontal="center"/>
      <protection/>
    </xf>
  </cellXfs>
  <cellStyles count="1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_s.agisha_10_Кадомцевых 5-1 2013  ООО ЖЭУ №38" xfId="66"/>
    <cellStyle name="Обычный 20" xfId="67"/>
    <cellStyle name="Обычный 21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Образец  на 2012_50letsssr_2" xfId="99"/>
    <cellStyle name="Обычный_Образец  на 2012_Кадомцевых 5-1 2013  ООО ЖЭУ №38" xfId="100"/>
    <cellStyle name="Обычный_Подписано Смета на 2012 год, отчет 2011г." xfId="101"/>
    <cellStyle name="Обычный_Тарифы дома МС Сипайловский" xfId="102"/>
    <cellStyle name="Followed Hyperlink" xfId="103"/>
    <cellStyle name="Плохой" xfId="104"/>
    <cellStyle name="Пояснение" xfId="105"/>
    <cellStyle name="Примечание" xfId="106"/>
    <cellStyle name="Percent" xfId="107"/>
    <cellStyle name="Процентный 2" xfId="108"/>
    <cellStyle name="Связанная ячейка" xfId="109"/>
    <cellStyle name="Текст предупреждения" xfId="110"/>
    <cellStyle name="Comma" xfId="111"/>
    <cellStyle name="Comma [0]" xfId="112"/>
    <cellStyle name="Хороший" xfId="11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68"/>
  <sheetViews>
    <sheetView tabSelected="1" workbookViewId="0" topLeftCell="A1">
      <selection activeCell="A2" sqref="A2:F2"/>
    </sheetView>
  </sheetViews>
  <sheetFormatPr defaultColWidth="9.00390625" defaultRowHeight="12.75"/>
  <cols>
    <col min="1" max="1" width="5.00390625" style="0" customWidth="1"/>
    <col min="2" max="2" width="55.375" style="0" customWidth="1"/>
    <col min="3" max="3" width="13.00390625" style="0" customWidth="1"/>
    <col min="4" max="4" width="14.25390625" style="0" customWidth="1"/>
    <col min="5" max="5" width="13.125" style="0" customWidth="1"/>
    <col min="6" max="6" width="13.625" style="0" customWidth="1"/>
  </cols>
  <sheetData>
    <row r="1" spans="1:9" s="1" customFormat="1" ht="26.25" customHeight="1">
      <c r="A1" s="22"/>
      <c r="B1" s="64"/>
      <c r="C1" s="64"/>
      <c r="D1" s="64"/>
      <c r="E1" s="64"/>
      <c r="F1" s="64"/>
      <c r="G1" s="3"/>
      <c r="H1" s="3"/>
      <c r="I1" s="3"/>
    </row>
    <row r="2" spans="1:6" s="1" customFormat="1" ht="12.75">
      <c r="A2" s="65" t="s">
        <v>58</v>
      </c>
      <c r="B2" s="65"/>
      <c r="C2" s="65"/>
      <c r="D2" s="65"/>
      <c r="E2" s="65"/>
      <c r="F2" s="65"/>
    </row>
    <row r="3" spans="1:9" s="1" customFormat="1" ht="13.5" customHeight="1">
      <c r="A3" s="23"/>
      <c r="B3" s="68"/>
      <c r="C3" s="68"/>
      <c r="D3" s="68"/>
      <c r="E3" s="68"/>
      <c r="F3" s="68"/>
      <c r="G3" s="3"/>
      <c r="H3" s="3"/>
      <c r="I3" s="3"/>
    </row>
    <row r="4" spans="1:6" s="1" customFormat="1" ht="15" customHeight="1" thickBot="1">
      <c r="A4" s="24"/>
      <c r="B4" s="66" t="s">
        <v>57</v>
      </c>
      <c r="C4" s="66"/>
      <c r="D4" s="66"/>
      <c r="E4" s="66"/>
      <c r="F4" s="66"/>
    </row>
    <row r="5" spans="1:6" s="1" customFormat="1" ht="36" customHeight="1">
      <c r="A5" s="5"/>
      <c r="B5" s="6"/>
      <c r="C5" s="67" t="s">
        <v>5</v>
      </c>
      <c r="D5" s="67"/>
      <c r="E5" s="67" t="s">
        <v>6</v>
      </c>
      <c r="F5" s="67"/>
    </row>
    <row r="6" spans="1:6" s="1" customFormat="1" ht="12.75">
      <c r="A6" s="25"/>
      <c r="B6" s="26" t="s">
        <v>1</v>
      </c>
      <c r="C6" s="7" t="s">
        <v>7</v>
      </c>
      <c r="D6" s="7" t="s">
        <v>8</v>
      </c>
      <c r="E6" s="7" t="s">
        <v>7</v>
      </c>
      <c r="F6" s="7" t="s">
        <v>8</v>
      </c>
    </row>
    <row r="7" spans="1:6" s="1" customFormat="1" ht="12.75" hidden="1">
      <c r="A7" s="27"/>
      <c r="B7" s="26"/>
      <c r="C7" s="8"/>
      <c r="D7" s="8"/>
      <c r="E7" s="8"/>
      <c r="F7" s="8"/>
    </row>
    <row r="8" spans="1:6" s="1" customFormat="1" ht="12.75">
      <c r="A8" s="27"/>
      <c r="B8" s="28" t="s">
        <v>59</v>
      </c>
      <c r="C8" s="19">
        <v>4.405534784605995</v>
      </c>
      <c r="D8" s="20">
        <v>4.639028128190112</v>
      </c>
      <c r="E8" s="20">
        <v>4.405534784605995</v>
      </c>
      <c r="F8" s="20">
        <v>4.639028128190112</v>
      </c>
    </row>
    <row r="9" spans="1:7" s="4" customFormat="1" ht="23.25" customHeight="1">
      <c r="A9" s="29" t="s">
        <v>9</v>
      </c>
      <c r="B9" s="30" t="s">
        <v>10</v>
      </c>
      <c r="C9" s="19">
        <v>4.405534784605995</v>
      </c>
      <c r="D9" s="20">
        <v>4.639028128190112</v>
      </c>
      <c r="E9" s="20">
        <v>4.405534784605995</v>
      </c>
      <c r="F9" s="20">
        <v>4.639028128190112</v>
      </c>
      <c r="G9" s="9"/>
    </row>
    <row r="10" spans="1:6" s="4" customFormat="1" ht="24.75" customHeight="1">
      <c r="A10" s="27"/>
      <c r="B10" s="31" t="s">
        <v>11</v>
      </c>
      <c r="C10" s="19">
        <v>0.5925118081255648</v>
      </c>
      <c r="D10" s="20">
        <v>0.6239149339562197</v>
      </c>
      <c r="E10" s="20">
        <v>0.5925118081255648</v>
      </c>
      <c r="F10" s="20">
        <v>0.6239149339562197</v>
      </c>
    </row>
    <row r="11" spans="1:6" s="1" customFormat="1" ht="12.75" customHeight="1" hidden="1">
      <c r="A11" s="32"/>
      <c r="B11" s="33" t="s">
        <v>12</v>
      </c>
      <c r="C11" s="19">
        <v>0</v>
      </c>
      <c r="D11" s="20">
        <v>0</v>
      </c>
      <c r="E11" s="20">
        <v>0</v>
      </c>
      <c r="F11" s="20">
        <v>0</v>
      </c>
    </row>
    <row r="12" spans="1:6" s="1" customFormat="1" ht="12.75" customHeight="1" hidden="1">
      <c r="A12" s="32"/>
      <c r="B12" s="33" t="s">
        <v>13</v>
      </c>
      <c r="C12" s="19">
        <v>0</v>
      </c>
      <c r="D12" s="20">
        <v>0</v>
      </c>
      <c r="E12" s="20">
        <v>0</v>
      </c>
      <c r="F12" s="20">
        <v>0</v>
      </c>
    </row>
    <row r="13" spans="1:6" s="1" customFormat="1" ht="12.75" customHeight="1" hidden="1">
      <c r="A13" s="32"/>
      <c r="B13" s="33" t="s">
        <v>14</v>
      </c>
      <c r="C13" s="19">
        <v>0</v>
      </c>
      <c r="D13" s="20">
        <v>0</v>
      </c>
      <c r="E13" s="20">
        <v>0</v>
      </c>
      <c r="F13" s="20">
        <v>0</v>
      </c>
    </row>
    <row r="14" spans="1:6" s="1" customFormat="1" ht="12.75" customHeight="1" hidden="1">
      <c r="A14" s="32"/>
      <c r="B14" s="33" t="s">
        <v>15</v>
      </c>
      <c r="C14" s="19">
        <v>0</v>
      </c>
      <c r="D14" s="20">
        <v>0</v>
      </c>
      <c r="E14" s="20">
        <v>0</v>
      </c>
      <c r="F14" s="20">
        <v>0</v>
      </c>
    </row>
    <row r="15" spans="1:6" s="4" customFormat="1" ht="12" customHeight="1">
      <c r="A15" s="27"/>
      <c r="B15" s="34" t="s">
        <v>16</v>
      </c>
      <c r="C15" s="19">
        <v>0.04270962034198202</v>
      </c>
      <c r="D15" s="20">
        <v>0.04497323022010707</v>
      </c>
      <c r="E15" s="20">
        <v>0.04270962034198202</v>
      </c>
      <c r="F15" s="20">
        <v>0.04497323022010707</v>
      </c>
    </row>
    <row r="16" spans="1:6" s="4" customFormat="1" ht="12" customHeight="1" hidden="1">
      <c r="A16" s="27"/>
      <c r="B16" s="34" t="s">
        <v>17</v>
      </c>
      <c r="C16" s="19">
        <v>0</v>
      </c>
      <c r="D16" s="20">
        <v>0</v>
      </c>
      <c r="E16" s="20">
        <v>0</v>
      </c>
      <c r="F16" s="20">
        <v>0</v>
      </c>
    </row>
    <row r="17" spans="1:6" s="4" customFormat="1" ht="12" customHeight="1">
      <c r="A17" s="27"/>
      <c r="B17" s="34" t="s">
        <v>18</v>
      </c>
      <c r="C17" s="19">
        <v>0.4995500236428255</v>
      </c>
      <c r="D17" s="20">
        <v>0.5525557131743924</v>
      </c>
      <c r="E17" s="20">
        <v>0.4995500236428255</v>
      </c>
      <c r="F17" s="20">
        <v>0.5525557131743924</v>
      </c>
    </row>
    <row r="18" spans="1:6" s="4" customFormat="1" ht="12" customHeight="1" hidden="1">
      <c r="A18" s="27"/>
      <c r="B18" s="35" t="s">
        <v>19</v>
      </c>
      <c r="C18" s="19">
        <v>4.405534784605995</v>
      </c>
      <c r="D18" s="20">
        <v>4.639028128190112</v>
      </c>
      <c r="E18" s="20">
        <v>4.405534784605995</v>
      </c>
      <c r="F18" s="20">
        <v>4.639028128190112</v>
      </c>
    </row>
    <row r="19" spans="1:6" s="4" customFormat="1" ht="12" customHeight="1">
      <c r="A19" s="27"/>
      <c r="B19" s="34" t="s">
        <v>20</v>
      </c>
      <c r="C19" s="19">
        <v>0.813885202641895</v>
      </c>
      <c r="D19" s="20">
        <v>0.9028890007474183</v>
      </c>
      <c r="E19" s="20">
        <v>0.813885202641895</v>
      </c>
      <c r="F19" s="20">
        <v>0.9028890007474183</v>
      </c>
    </row>
    <row r="20" spans="1:6" s="4" customFormat="1" ht="12" customHeight="1">
      <c r="A20" s="27"/>
      <c r="B20" s="34" t="s">
        <v>21</v>
      </c>
      <c r="C20" s="19">
        <v>0.3317622294421818</v>
      </c>
      <c r="D20" s="20">
        <v>0.3493456276026174</v>
      </c>
      <c r="E20" s="20">
        <v>0.3317622294421818</v>
      </c>
      <c r="F20" s="20">
        <v>0.3493456276026174</v>
      </c>
    </row>
    <row r="21" spans="1:6" s="10" customFormat="1" ht="12" customHeight="1" hidden="1">
      <c r="A21" s="36"/>
      <c r="B21" s="37" t="s">
        <v>22</v>
      </c>
      <c r="C21" s="19">
        <v>0</v>
      </c>
      <c r="D21" s="20">
        <v>0</v>
      </c>
      <c r="E21" s="20">
        <v>0</v>
      </c>
      <c r="F21" s="20">
        <v>0</v>
      </c>
    </row>
    <row r="22" spans="1:6" s="10" customFormat="1" ht="12" customHeight="1" hidden="1">
      <c r="A22" s="36"/>
      <c r="B22" s="38" t="s">
        <v>2</v>
      </c>
      <c r="C22" s="19">
        <v>0</v>
      </c>
      <c r="D22" s="20">
        <v>0</v>
      </c>
      <c r="E22" s="20">
        <v>0</v>
      </c>
      <c r="F22" s="20">
        <v>0</v>
      </c>
    </row>
    <row r="23" spans="1:6" s="10" customFormat="1" ht="12" customHeight="1" hidden="1">
      <c r="A23" s="36"/>
      <c r="B23" s="37" t="s">
        <v>23</v>
      </c>
      <c r="C23" s="19">
        <v>0</v>
      </c>
      <c r="D23" s="20">
        <v>0</v>
      </c>
      <c r="E23" s="20">
        <v>0</v>
      </c>
      <c r="F23" s="20">
        <v>0</v>
      </c>
    </row>
    <row r="24" spans="1:6" s="10" customFormat="1" ht="12" customHeight="1">
      <c r="A24" s="36"/>
      <c r="B24" s="39" t="s">
        <v>24</v>
      </c>
      <c r="C24" s="19">
        <v>0.1504370109367135</v>
      </c>
      <c r="D24" s="20">
        <v>0.15840693116124407</v>
      </c>
      <c r="E24" s="20">
        <v>0.1504370109367135</v>
      </c>
      <c r="F24" s="20">
        <v>0.15840693116124407</v>
      </c>
    </row>
    <row r="25" spans="1:6" s="10" customFormat="1" ht="12" customHeight="1" hidden="1">
      <c r="A25" s="36"/>
      <c r="B25" s="39" t="s">
        <v>25</v>
      </c>
      <c r="C25" s="19">
        <v>0</v>
      </c>
      <c r="D25" s="20">
        <v>0</v>
      </c>
      <c r="E25" s="20">
        <v>0</v>
      </c>
      <c r="F25" s="20">
        <v>0</v>
      </c>
    </row>
    <row r="26" spans="1:6" s="10" customFormat="1" ht="12" customHeight="1" hidden="1">
      <c r="A26" s="36"/>
      <c r="B26" s="37" t="s">
        <v>26</v>
      </c>
      <c r="C26" s="19">
        <v>0</v>
      </c>
      <c r="D26" s="20">
        <v>0</v>
      </c>
      <c r="E26" s="20">
        <v>0</v>
      </c>
      <c r="F26" s="20">
        <v>0</v>
      </c>
    </row>
    <row r="27" spans="1:6" s="10" customFormat="1" ht="12" customHeight="1" hidden="1">
      <c r="A27" s="36"/>
      <c r="B27" s="40" t="s">
        <v>27</v>
      </c>
      <c r="C27" s="19">
        <v>0</v>
      </c>
      <c r="D27" s="20">
        <v>0</v>
      </c>
      <c r="E27" s="20">
        <v>0</v>
      </c>
      <c r="F27" s="20">
        <v>0</v>
      </c>
    </row>
    <row r="28" spans="1:6" s="10" customFormat="1" ht="12" customHeight="1">
      <c r="A28" s="36"/>
      <c r="B28" s="41" t="s">
        <v>28</v>
      </c>
      <c r="C28" s="19">
        <v>0.02097347427508046</v>
      </c>
      <c r="D28" s="20">
        <v>0.022085068411659723</v>
      </c>
      <c r="E28" s="20">
        <v>0.02097347427508046</v>
      </c>
      <c r="F28" s="20">
        <v>0.022085068411659723</v>
      </c>
    </row>
    <row r="29" spans="1:6" s="2" customFormat="1" ht="12.75" customHeight="1" hidden="1">
      <c r="A29" s="36"/>
      <c r="B29" s="40" t="s">
        <v>29</v>
      </c>
      <c r="C29" s="19">
        <v>0</v>
      </c>
      <c r="D29" s="20">
        <v>0</v>
      </c>
      <c r="E29" s="20">
        <v>0</v>
      </c>
      <c r="F29" s="20">
        <v>0</v>
      </c>
    </row>
    <row r="30" spans="1:6" s="10" customFormat="1" ht="12" customHeight="1">
      <c r="A30" s="42" t="s">
        <v>30</v>
      </c>
      <c r="B30" s="43" t="s">
        <v>31</v>
      </c>
      <c r="C30" s="19">
        <v>4.788663646486371</v>
      </c>
      <c r="D30" s="20">
        <v>5.0419088149605695</v>
      </c>
      <c r="E30" s="20">
        <v>4.597072006955033</v>
      </c>
      <c r="F30" s="20">
        <v>4.840203001657177</v>
      </c>
    </row>
    <row r="31" spans="1:6" s="4" customFormat="1" ht="12" customHeight="1">
      <c r="A31" s="44" t="s">
        <v>32</v>
      </c>
      <c r="B31" s="45" t="s">
        <v>33</v>
      </c>
      <c r="C31" s="19">
        <v>3.1936781423150813</v>
      </c>
      <c r="D31" s="20">
        <v>3.3624292621913083</v>
      </c>
      <c r="E31" s="20">
        <v>3.1936781423150813</v>
      </c>
      <c r="F31" s="20">
        <v>3.3624292621913083</v>
      </c>
    </row>
    <row r="32" spans="1:6" s="4" customFormat="1" ht="12" customHeight="1">
      <c r="A32" s="44"/>
      <c r="B32" s="31" t="s">
        <v>34</v>
      </c>
      <c r="C32" s="19">
        <v>0.6459321628863568</v>
      </c>
      <c r="D32" s="20">
        <v>0.6801665675193338</v>
      </c>
      <c r="E32" s="20">
        <v>0.6459321628863568</v>
      </c>
      <c r="F32" s="20">
        <v>0.6801665675193338</v>
      </c>
    </row>
    <row r="33" spans="1:6" s="4" customFormat="1" ht="12" customHeight="1">
      <c r="A33" s="46"/>
      <c r="B33" s="31" t="s">
        <v>35</v>
      </c>
      <c r="C33" s="19">
        <v>0.0584587928430879</v>
      </c>
      <c r="D33" s="20">
        <v>0.061547613599963386</v>
      </c>
      <c r="E33" s="20">
        <v>0.0584587928430879</v>
      </c>
      <c r="F33" s="20">
        <v>0.061547613599963386</v>
      </c>
    </row>
    <row r="34" spans="1:6" s="4" customFormat="1" ht="12" customHeight="1">
      <c r="A34" s="46"/>
      <c r="B34" s="31" t="s">
        <v>36</v>
      </c>
      <c r="C34" s="19">
        <v>0.07741118686984243</v>
      </c>
      <c r="D34" s="20">
        <v>0.08112692383959488</v>
      </c>
      <c r="E34" s="20">
        <v>0.07741118686984243</v>
      </c>
      <c r="F34" s="20">
        <v>0.08112692383959488</v>
      </c>
    </row>
    <row r="35" spans="1:6" s="4" customFormat="1" ht="12" customHeight="1">
      <c r="A35" s="46"/>
      <c r="B35" s="47" t="s">
        <v>37</v>
      </c>
      <c r="C35" s="19">
        <v>2.4118759997157944</v>
      </c>
      <c r="D35" s="20">
        <v>2.5396150236372157</v>
      </c>
      <c r="E35" s="20">
        <v>2.4118759997157944</v>
      </c>
      <c r="F35" s="20">
        <v>2.5396150236372157</v>
      </c>
    </row>
    <row r="36" spans="1:6" s="4" customFormat="1" ht="12" customHeight="1" hidden="1">
      <c r="A36" s="46"/>
      <c r="B36" s="48" t="s">
        <v>38</v>
      </c>
      <c r="C36" s="19">
        <v>0</v>
      </c>
      <c r="D36" s="20">
        <v>0</v>
      </c>
      <c r="E36" s="20">
        <v>0</v>
      </c>
      <c r="F36" s="20">
        <v>0</v>
      </c>
    </row>
    <row r="37" spans="1:6" s="4" customFormat="1" ht="12" customHeight="1">
      <c r="A37" s="44" t="s">
        <v>39</v>
      </c>
      <c r="B37" s="45" t="s">
        <v>40</v>
      </c>
      <c r="C37" s="19">
        <v>2.1720369249161666</v>
      </c>
      <c r="D37" s="20">
        <v>2.2871548819367233</v>
      </c>
      <c r="E37" s="20">
        <v>1.4033938646399515</v>
      </c>
      <c r="F37" s="20">
        <v>1.4777737394658692</v>
      </c>
    </row>
    <row r="38" spans="1:6" s="4" customFormat="1" ht="12" customHeight="1">
      <c r="A38" s="46"/>
      <c r="B38" s="45" t="s">
        <v>41</v>
      </c>
      <c r="C38" s="19">
        <v>1.1872145452482585</v>
      </c>
      <c r="D38" s="20">
        <v>1.2501369161464162</v>
      </c>
      <c r="E38" s="20">
        <v>1.1872145452482585</v>
      </c>
      <c r="F38" s="20">
        <v>1.2501369161464162</v>
      </c>
    </row>
    <row r="39" spans="1:6" s="4" customFormat="1" ht="12" customHeight="1" hidden="1">
      <c r="A39" s="46"/>
      <c r="B39" s="45" t="s">
        <v>42</v>
      </c>
      <c r="C39" s="19">
        <v>0</v>
      </c>
      <c r="D39" s="20">
        <v>0</v>
      </c>
      <c r="E39" s="20">
        <v>0</v>
      </c>
      <c r="F39" s="20">
        <v>0</v>
      </c>
    </row>
    <row r="40" spans="1:6" s="4" customFormat="1" ht="12" customHeight="1">
      <c r="A40" s="46"/>
      <c r="B40" s="45" t="s">
        <v>43</v>
      </c>
      <c r="C40" s="19">
        <v>0.7686430602762148</v>
      </c>
      <c r="D40" s="20">
        <v>0.809381142470854</v>
      </c>
      <c r="E40" s="20">
        <v>0</v>
      </c>
      <c r="F40" s="20">
        <v>0</v>
      </c>
    </row>
    <row r="41" spans="1:6" s="4" customFormat="1" ht="12" customHeight="1">
      <c r="A41" s="46"/>
      <c r="B41" s="48" t="s">
        <v>44</v>
      </c>
      <c r="C41" s="19">
        <v>0.21617931939169296</v>
      </c>
      <c r="D41" s="20">
        <v>0.22763682331945265</v>
      </c>
      <c r="E41" s="20">
        <v>0.21617931939169296</v>
      </c>
      <c r="F41" s="20">
        <v>0.22763682331945265</v>
      </c>
    </row>
    <row r="42" spans="1:6" s="4" customFormat="1" ht="12" customHeight="1">
      <c r="A42" s="49" t="s">
        <v>45</v>
      </c>
      <c r="B42" s="50" t="s">
        <v>46</v>
      </c>
      <c r="C42" s="19">
        <v>0.40567269982059356</v>
      </c>
      <c r="D42" s="20">
        <v>0.4529370441394937</v>
      </c>
      <c r="E42" s="20">
        <v>0.32474564895742764</v>
      </c>
      <c r="F42" s="20">
        <v>0.34195716835217127</v>
      </c>
    </row>
    <row r="43" spans="1:6" s="4" customFormat="1" ht="24.75" customHeight="1">
      <c r="A43" s="49" t="s">
        <v>47</v>
      </c>
      <c r="B43" s="51" t="s">
        <v>48</v>
      </c>
      <c r="C43" s="19">
        <v>1.3276412086822555</v>
      </c>
      <c r="D43" s="20">
        <v>1.3980062234018211</v>
      </c>
      <c r="E43" s="20">
        <v>1.3276412086822555</v>
      </c>
      <c r="F43" s="20">
        <v>1.3980062234018211</v>
      </c>
    </row>
    <row r="44" spans="1:6" s="4" customFormat="1" ht="12.75" hidden="1">
      <c r="A44" s="52"/>
      <c r="B44" s="45" t="s">
        <v>49</v>
      </c>
      <c r="C44" s="19">
        <v>0</v>
      </c>
      <c r="D44" s="20">
        <v>0</v>
      </c>
      <c r="E44" s="20">
        <v>0</v>
      </c>
      <c r="F44" s="20">
        <v>0</v>
      </c>
    </row>
    <row r="45" spans="1:6" s="4" customFormat="1" ht="12" customHeight="1">
      <c r="A45" s="25"/>
      <c r="B45" s="45" t="s">
        <v>50</v>
      </c>
      <c r="C45" s="19">
        <v>4.405534784605995</v>
      </c>
      <c r="D45" s="20">
        <v>4.639028128190112</v>
      </c>
      <c r="E45" s="20">
        <v>4.405534784605995</v>
      </c>
      <c r="F45" s="20">
        <v>4.639028128190112</v>
      </c>
    </row>
    <row r="46" spans="1:6" s="10" customFormat="1" ht="12" customHeight="1">
      <c r="A46" s="53"/>
      <c r="B46" s="48" t="s">
        <v>51</v>
      </c>
      <c r="C46" s="19">
        <v>4.405534784605995</v>
      </c>
      <c r="D46" s="20">
        <v>4.639028128190112</v>
      </c>
      <c r="E46" s="20">
        <v>4.405534784605995</v>
      </c>
      <c r="F46" s="20">
        <v>4.639028128190112</v>
      </c>
    </row>
    <row r="47" spans="1:6" s="4" customFormat="1" ht="12" customHeight="1">
      <c r="A47" s="25"/>
      <c r="B47" s="48" t="s">
        <v>52</v>
      </c>
      <c r="C47" s="19">
        <v>4.405534784605995</v>
      </c>
      <c r="D47" s="20">
        <v>4.639028128190112</v>
      </c>
      <c r="E47" s="20">
        <v>4.405534784605995</v>
      </c>
      <c r="F47" s="20">
        <v>4.639028128190112</v>
      </c>
    </row>
    <row r="48" spans="1:6" s="4" customFormat="1" ht="12" customHeight="1">
      <c r="A48" s="25"/>
      <c r="B48" s="43" t="s">
        <v>53</v>
      </c>
      <c r="C48" s="19">
        <v>6.18</v>
      </c>
      <c r="D48" s="21">
        <v>6.63</v>
      </c>
      <c r="E48" s="21">
        <v>5.86</v>
      </c>
      <c r="F48" s="21">
        <v>6.26</v>
      </c>
    </row>
    <row r="49" spans="1:6" s="4" customFormat="1" ht="12" customHeight="1" thickBot="1">
      <c r="A49" s="54"/>
      <c r="B49" s="55" t="s">
        <v>54</v>
      </c>
      <c r="C49" s="18">
        <v>4370.6</v>
      </c>
      <c r="D49" s="18">
        <v>4370.6</v>
      </c>
      <c r="E49" s="18">
        <v>4370.6</v>
      </c>
      <c r="F49" s="18">
        <v>4370.6</v>
      </c>
    </row>
    <row r="50" spans="1:6" s="13" customFormat="1" ht="12.75" customHeight="1" hidden="1">
      <c r="A50" s="56"/>
      <c r="B50" s="57"/>
      <c r="C50" s="12">
        <f>C47/C49/6</f>
        <v>0.00016799885540528357</v>
      </c>
      <c r="D50" s="12">
        <f>D47/D49/6</f>
        <v>0.00017690279474176358</v>
      </c>
      <c r="E50" s="12">
        <f>E47/E49/6</f>
        <v>0.00016799885540528357</v>
      </c>
      <c r="F50" s="12">
        <f>F47/F49/6</f>
        <v>0.00017690279474176358</v>
      </c>
    </row>
    <row r="51" spans="1:6" s="13" customFormat="1" ht="12.75" customHeight="1" hidden="1">
      <c r="A51" s="56"/>
      <c r="B51" s="57"/>
      <c r="C51" s="14" t="e">
        <f>C46-#REF!</f>
        <v>#REF!</v>
      </c>
      <c r="D51" s="14" t="e">
        <f>D46-#REF!</f>
        <v>#REF!</v>
      </c>
      <c r="E51" s="14"/>
      <c r="F51" s="14"/>
    </row>
    <row r="52" spans="1:6" s="2" customFormat="1" ht="12.75" customHeight="1" hidden="1">
      <c r="A52" s="57"/>
      <c r="B52" s="58" t="s">
        <v>55</v>
      </c>
      <c r="C52" s="14" t="e">
        <f>#REF!</f>
        <v>#REF!</v>
      </c>
      <c r="D52" s="14" t="e">
        <f>#REF!</f>
        <v>#REF!</v>
      </c>
      <c r="E52" s="14"/>
      <c r="F52" s="14"/>
    </row>
    <row r="53" spans="1:6" s="2" customFormat="1" ht="12.75" customHeight="1" hidden="1">
      <c r="A53" s="57"/>
      <c r="B53" s="59" t="s">
        <v>0</v>
      </c>
      <c r="C53" s="11" t="e">
        <f>#REF!</f>
        <v>#REF!</v>
      </c>
      <c r="D53" s="15" t="e">
        <f>#REF!</f>
        <v>#REF!</v>
      </c>
      <c r="E53" s="15"/>
      <c r="F53" s="15"/>
    </row>
    <row r="54" spans="1:6" s="2" customFormat="1" ht="54" customHeight="1" hidden="1">
      <c r="A54" s="57"/>
      <c r="B54" s="60" t="s">
        <v>3</v>
      </c>
      <c r="C54" s="15">
        <f>C46/C49/6</f>
        <v>0.00016799885540528357</v>
      </c>
      <c r="D54" s="15">
        <f>D46/D49/6</f>
        <v>0.00017690279474176358</v>
      </c>
      <c r="E54" s="15"/>
      <c r="F54" s="15"/>
    </row>
    <row r="55" spans="1:6" s="2" customFormat="1" ht="40.5" customHeight="1" hidden="1">
      <c r="A55" s="61"/>
      <c r="B55" s="60" t="s">
        <v>4</v>
      </c>
      <c r="C55" s="16">
        <f>C47/6/C49</f>
        <v>0.00016799885540528357</v>
      </c>
      <c r="D55" s="16" t="e">
        <f>(D46-D52)/6/D49</f>
        <v>#REF!</v>
      </c>
      <c r="E55" s="16"/>
      <c r="F55" s="16"/>
    </row>
    <row r="56" spans="1:6" s="2" customFormat="1" ht="13.5" customHeight="1" hidden="1">
      <c r="A56" s="61"/>
      <c r="B56" s="62"/>
      <c r="C56" s="16">
        <f>C227</f>
        <v>0</v>
      </c>
      <c r="D56" s="16">
        <f>D227</f>
        <v>0</v>
      </c>
      <c r="E56" s="16"/>
      <c r="F56" s="16"/>
    </row>
    <row r="57" spans="1:6" s="2" customFormat="1" ht="13.5" customHeight="1" hidden="1">
      <c r="A57" s="61"/>
      <c r="B57" s="62"/>
      <c r="C57" s="16" t="e">
        <f>(C53*C49*6)-(C48*C49*6)</f>
        <v>#REF!</v>
      </c>
      <c r="D57" s="16" t="e">
        <f>(D53*D49*6)-(D48*D49*6)</f>
        <v>#REF!</v>
      </c>
      <c r="E57" s="16"/>
      <c r="F57" s="16"/>
    </row>
    <row r="58" spans="1:6" s="2" customFormat="1" ht="13.5" customHeight="1" hidden="1">
      <c r="A58" s="61"/>
      <c r="B58" s="62"/>
      <c r="C58" s="16">
        <v>9.69</v>
      </c>
      <c r="D58" s="16">
        <v>10.2</v>
      </c>
      <c r="E58" s="16">
        <v>8.68</v>
      </c>
      <c r="F58" s="16">
        <v>9.14</v>
      </c>
    </row>
    <row r="59" spans="1:6" s="2" customFormat="1" ht="13.5" customHeight="1" hidden="1">
      <c r="A59" s="61"/>
      <c r="B59" s="63">
        <f>C45*1.053</f>
        <v>4.6390281281901125</v>
      </c>
      <c r="C59" s="16">
        <f>(C58*C49*12)-(C48*C49*12)</f>
        <v>184089.67200000002</v>
      </c>
      <c r="D59" s="16">
        <f>(D58*D49*12)-(D48*D49*12)</f>
        <v>187236.50400000007</v>
      </c>
      <c r="E59" s="16">
        <f>(E58*E49*12)-(E48*E49*12)</f>
        <v>147901.104</v>
      </c>
      <c r="F59" s="16">
        <f>(F58*F49*12)-(F48*F49*12)</f>
        <v>151047.93600000005</v>
      </c>
    </row>
    <row r="60" spans="1:6" s="2" customFormat="1" ht="13.5" customHeight="1" hidden="1">
      <c r="A60" s="61"/>
      <c r="B60" s="62"/>
      <c r="C60" s="16">
        <f>C58*C49*12</f>
        <v>508213.368</v>
      </c>
      <c r="D60" s="16">
        <f>D58*D49*12</f>
        <v>534961.4400000001</v>
      </c>
      <c r="E60" s="16">
        <f>E58*E49*12</f>
        <v>455241.69600000005</v>
      </c>
      <c r="F60" s="16">
        <f>F58*F49*12</f>
        <v>479367.40800000005</v>
      </c>
    </row>
    <row r="61" spans="1:6" s="2" customFormat="1" ht="13.5" customHeight="1" hidden="1">
      <c r="A61" s="61"/>
      <c r="B61" s="62"/>
      <c r="C61" s="16">
        <f>C10+C30+C42+C43+C44</f>
        <v>7.114489363114784</v>
      </c>
      <c r="D61" s="16">
        <f>D10+D30+D42+D43+D44</f>
        <v>7.516767016458104</v>
      </c>
      <c r="E61" s="16">
        <f>E10+E30+E42+E43+E44</f>
        <v>6.84197067272028</v>
      </c>
      <c r="F61" s="16">
        <f>F10+F30+F42+F43+F44</f>
        <v>7.20408132736739</v>
      </c>
    </row>
    <row r="62" spans="1:6" s="2" customFormat="1" ht="13.5" customHeight="1" hidden="1">
      <c r="A62" s="61"/>
      <c r="B62" s="62"/>
      <c r="C62" s="16">
        <f>C61*1.18</f>
        <v>8.395097448475445</v>
      </c>
      <c r="D62" s="16">
        <f>D61*1.18</f>
        <v>8.869785079420563</v>
      </c>
      <c r="E62" s="16">
        <f>E61*1.18</f>
        <v>8.07352539380993</v>
      </c>
      <c r="F62" s="16">
        <f>F61*1.18</f>
        <v>8.50081596629352</v>
      </c>
    </row>
    <row r="63" spans="1:6" s="2" customFormat="1" ht="13.5" customHeight="1" hidden="1">
      <c r="A63" s="61"/>
      <c r="B63" s="62"/>
      <c r="C63" s="16">
        <f>C60-C62-C8</f>
        <v>508200.5673677669</v>
      </c>
      <c r="D63" s="16">
        <f>D60-D62-D8</f>
        <v>534947.9311867924</v>
      </c>
      <c r="E63" s="16">
        <f>E60-E62-E8</f>
        <v>455229.21693982166</v>
      </c>
      <c r="F63" s="16">
        <f>F60-F62-F8</f>
        <v>479354.2681559056</v>
      </c>
    </row>
    <row r="64" spans="1:6" s="2" customFormat="1" ht="13.5" customHeight="1" hidden="1">
      <c r="A64" s="61"/>
      <c r="B64" s="62"/>
      <c r="C64" s="16"/>
      <c r="D64" s="16"/>
      <c r="E64" s="16"/>
      <c r="F64" s="16"/>
    </row>
    <row r="65" spans="1:6" s="2" customFormat="1" ht="13.5" customHeight="1" hidden="1">
      <c r="A65" s="61"/>
      <c r="B65" s="62"/>
      <c r="C65" s="16"/>
      <c r="D65" s="16"/>
      <c r="E65" s="16"/>
      <c r="F65" s="16"/>
    </row>
    <row r="66" spans="1:6" s="2" customFormat="1" ht="13.5" customHeight="1" hidden="1">
      <c r="A66" s="61"/>
      <c r="B66" s="62"/>
      <c r="C66" s="16"/>
      <c r="D66" s="16"/>
      <c r="E66" s="16"/>
      <c r="F66" s="16"/>
    </row>
    <row r="67" spans="1:6" s="2" customFormat="1" ht="13.5" customHeight="1" hidden="1">
      <c r="A67" s="61"/>
      <c r="B67" s="62"/>
      <c r="C67" s="16"/>
      <c r="D67" s="16"/>
      <c r="E67" s="16"/>
      <c r="F67" s="16"/>
    </row>
    <row r="68" spans="1:6" s="17" customFormat="1" ht="13.5">
      <c r="A68" s="57"/>
      <c r="B68" s="62" t="s">
        <v>56</v>
      </c>
      <c r="C68" s="15"/>
      <c r="D68" s="15"/>
      <c r="E68" s="15"/>
      <c r="F68" s="15"/>
    </row>
  </sheetData>
  <mergeCells count="6">
    <mergeCell ref="B1:F1"/>
    <mergeCell ref="B4:F4"/>
    <mergeCell ref="C5:D5"/>
    <mergeCell ref="E5:F5"/>
    <mergeCell ref="B3:F3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Ильяс</dc:creator>
  <cp:keywords/>
  <dc:description/>
  <cp:lastModifiedBy>Ильяс</cp:lastModifiedBy>
  <dcterms:created xsi:type="dcterms:W3CDTF">2014-06-04T09:06:37Z</dcterms:created>
  <dcterms:modified xsi:type="dcterms:W3CDTF">2014-07-04T07:36:28Z</dcterms:modified>
  <cp:category/>
  <cp:version/>
  <cp:contentType/>
  <cp:contentStatus/>
</cp:coreProperties>
</file>