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<sst xmlns="http://schemas.openxmlformats.org/spreadsheetml/2006/main" count="136" uniqueCount="68">
  <si>
    <t>ОТЧЕТ</t>
  </si>
  <si>
    <t xml:space="preserve">Адрес </t>
  </si>
  <si>
    <t>Комсомольская 27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</si>
  <si>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</si>
  <si>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</si>
  <si>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</si>
  <si>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</si>
  <si>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</si>
  <si>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</si>
  <si>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</si>
  <si>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</si>
  <si>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</si>
  <si>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</si>
  <si>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</si>
  <si>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</si>
  <si>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Остекление (ремонт окон)</t>
  </si>
  <si>
    <t>Покраска и ремонт двери, ремонт ЗПУ</t>
  </si>
  <si>
    <t>Смена замков</t>
  </si>
  <si>
    <t>Подготовка к зиме (промывка, опрессовка)</t>
  </si>
  <si>
    <t>Смена радиатора</t>
  </si>
  <si>
    <t>Смена вентилей</t>
  </si>
  <si>
    <t>Смена канализационных труб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</si>
  <si>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</si>
  <si>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</si>
  <si>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</si>
  <si>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</si>
  <si>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</si>
  <si>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</si>
  <si>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</si>
  <si>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</si>
  <si>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</si>
  <si>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</si>
  <si>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</si>
  <si>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</si>
  <si>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</si>
  <si>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</si>
  <si>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</si>
  <si>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</si>
  <si>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</si>
  <si>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</si>
  <si>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</si>
  <si>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</si>
  <si>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</si>
  <si>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</si>
  <si>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</si>
  <si>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Ремонт кровли</t>
  </si>
  <si>
    <t>Очистка кровли от снега</t>
  </si>
  <si>
    <t>Ремонт козырьков</t>
  </si>
  <si>
    <t>ремонт температ.швов</t>
  </si>
  <si>
    <t>Общестроительные работы</t>
  </si>
  <si>
    <t>ремонт почтовых ящиков</t>
  </si>
  <si>
    <t>Укрепление облицовочных плит</t>
  </si>
  <si>
    <t>Ремонт задвижки</t>
  </si>
  <si>
    <t>смена сгона</t>
  </si>
  <si>
    <t>Смена водомера</t>
  </si>
  <si>
    <t>Электромонтажные работы</t>
  </si>
  <si>
    <t>Ремонт асфальтового покрытия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</si>
  <si>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</si>
  <si>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</si>
  <si>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</si>
  <si>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</si>
  <si>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</si>
  <si>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</si>
  <si>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</si>
  <si>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Отклонение за 2013 год (перерасход (-), неосвоение (+))</t>
  </si>
  <si>
    <t>Справочно:отклонения от сметы связано с дополнительными работами по сантехнике,благоустройству.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</si>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</sst>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Cyr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54" applyFont="1" applyFill="1" applyAlignment="1">
      <alignment horizontal="center" vertical="top" wrapText="1"/>
      <protection/>
    </xf>
    <xf numFmtId="0" fontId="2" fillId="0" borderId="0" xfId="54" applyFont="1">
      <alignment/>
      <protection/>
    </xf>
    <xf numFmtId="0" fontId="2" fillId="0" borderId="0" xfId="54" applyFont="1" applyFill="1" applyAlignment="1">
      <alignment vertical="top" wrapText="1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 vertical="top"/>
      <protection/>
    </xf>
    <xf numFmtId="1" fontId="1" fillId="0" borderId="10" xfId="54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horizontal="left" vertical="top"/>
      <protection/>
    </xf>
    <xf numFmtId="1" fontId="2" fillId="0" borderId="10" xfId="54" applyNumberFormat="1" applyFont="1" applyFill="1" applyBorder="1" applyAlignment="1">
      <alignment vertical="top"/>
      <protection/>
    </xf>
    <xf numFmtId="1" fontId="2" fillId="0" borderId="10" xfId="54" applyNumberFormat="1" applyFont="1" applyFill="1" applyBorder="1" applyAlignment="1">
      <alignment vertical="top" wrapText="1"/>
      <protection/>
    </xf>
    <xf numFmtId="1" fontId="2" fillId="0" borderId="13" xfId="54" applyNumberFormat="1" applyFont="1" applyFill="1" applyBorder="1" applyAlignment="1">
      <alignment vertical="top"/>
      <protection/>
    </xf>
    <xf numFmtId="1" fontId="1" fillId="0" borderId="10" xfId="54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4" applyNumberFormat="1" applyFont="1" applyFill="1" applyBorder="1" applyAlignment="1">
      <alignment vertical="top"/>
      <protection/>
    </xf>
    <xf numFmtId="0" fontId="1" fillId="33" borderId="0" xfId="54" applyFont="1" applyFill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54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6" fillId="0" borderId="10" xfId="54" applyNumberFormat="1" applyFont="1" applyBorder="1" applyAlignment="1">
      <alignment horizontal="center"/>
      <protection/>
    </xf>
    <xf numFmtId="1" fontId="7" fillId="0" borderId="10" xfId="54" applyNumberFormat="1" applyFont="1" applyFill="1" applyBorder="1" applyAlignment="1">
      <alignment horizontal="center"/>
      <protection/>
    </xf>
    <xf numFmtId="1" fontId="7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54" applyNumberFormat="1" applyFont="1" applyBorder="1" applyAlignment="1">
      <alignment horizontal="center"/>
      <protection/>
    </xf>
    <xf numFmtId="1" fontId="4" fillId="0" borderId="10" xfId="54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indent="1"/>
    </xf>
    <xf numFmtId="1" fontId="2" fillId="0" borderId="14" xfId="54" applyNumberFormat="1" applyFont="1" applyFill="1" applyBorder="1" applyAlignment="1">
      <alignment vertical="top" wrapText="1"/>
      <protection/>
    </xf>
    <xf numFmtId="2" fontId="4" fillId="0" borderId="10" xfId="0" applyNumberFormat="1" applyFont="1" applyFill="1" applyBorder="1" applyAlignment="1">
      <alignment horizontal="center"/>
    </xf>
    <xf numFmtId="0" fontId="4" fillId="0" borderId="0" xfId="54" applyFont="1">
      <alignment/>
      <protection/>
    </xf>
    <xf numFmtId="0" fontId="4" fillId="0" borderId="0" xfId="52" applyFont="1">
      <alignment/>
      <protection/>
    </xf>
    <xf numFmtId="0" fontId="4" fillId="0" borderId="0" xfId="55" applyFont="1">
      <alignment/>
      <protection/>
    </xf>
    <xf numFmtId="0" fontId="4" fillId="0" borderId="0" xfId="53" applyFont="1" applyFill="1" applyAlignment="1">
      <alignment vertical="top" wrapText="1"/>
      <protection/>
    </xf>
    <xf numFmtId="0" fontId="6" fillId="0" borderId="0" xfId="54" applyFont="1" applyFill="1" applyAlignment="1">
      <alignment horizontal="center" vertical="top" wrapText="1"/>
      <protection/>
    </xf>
    <xf numFmtId="0" fontId="4" fillId="0" borderId="0" xfId="54" applyFont="1" applyFill="1" applyAlignment="1">
      <alignment vertical="top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6" fillId="33" borderId="0" xfId="54" applyFont="1" applyFill="1" applyAlignment="1">
      <alignment horizontal="center"/>
      <protection/>
    </xf>
    <xf numFmtId="0" fontId="9" fillId="0" borderId="10" xfId="54" applyFont="1" applyFill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/>
    </xf>
    <xf numFmtId="0" fontId="9" fillId="0" borderId="10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left" vertical="top"/>
      <protection/>
    </xf>
    <xf numFmtId="1" fontId="6" fillId="0" borderId="10" xfId="54" applyNumberFormat="1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horizontal="left" vertical="top"/>
      <protection/>
    </xf>
    <xf numFmtId="1" fontId="4" fillId="0" borderId="10" xfId="54" applyNumberFormat="1" applyFont="1" applyFill="1" applyBorder="1" applyAlignment="1">
      <alignment vertical="top"/>
      <protection/>
    </xf>
    <xf numFmtId="1" fontId="4" fillId="0" borderId="10" xfId="54" applyNumberFormat="1" applyFont="1" applyFill="1" applyBorder="1" applyAlignment="1">
      <alignment vertical="top" wrapText="1"/>
      <protection/>
    </xf>
    <xf numFmtId="1" fontId="4" fillId="0" borderId="13" xfId="54" applyNumberFormat="1" applyFont="1" applyFill="1" applyBorder="1" applyAlignment="1">
      <alignment vertical="top"/>
      <protection/>
    </xf>
    <xf numFmtId="1" fontId="6" fillId="0" borderId="10" xfId="54" applyNumberFormat="1" applyFont="1" applyFill="1" applyBorder="1">
      <alignment/>
      <protection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1" fontId="6" fillId="0" borderId="10" xfId="54" applyNumberFormat="1" applyFont="1" applyFill="1" applyBorder="1" applyAlignment="1">
      <alignment vertical="top"/>
      <protection/>
    </xf>
    <xf numFmtId="0" fontId="4" fillId="0" borderId="10" xfId="0" applyFont="1" applyFill="1" applyBorder="1" applyAlignment="1">
      <alignment wrapText="1"/>
    </xf>
    <xf numFmtId="1" fontId="4" fillId="0" borderId="14" xfId="54" applyNumberFormat="1" applyFont="1" applyFill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s.agisha_10" xfId="53"/>
    <cellStyle name="Обычный_Образец  на 2012" xfId="54"/>
    <cellStyle name="Обычный_Тарифы дома МС Сипайловски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40">
      <selection activeCell="A65" sqref="A65"/>
    </sheetView>
  </sheetViews>
  <sheetFormatPr defaultColWidth="9.140625" defaultRowHeight="12.75"/>
  <cols>
    <col min="1" max="1" width="62.140625" style="0" customWidth="1"/>
    <col min="2" max="2" width="19.00390625" style="0" customWidth="1"/>
  </cols>
  <sheetData>
    <row r="1" spans="1:2" ht="12.75">
      <c r="A1" s="1" t="s">
        <v>0</v>
      </c>
      <c r="B1" s="2"/>
    </row>
    <row r="2" spans="1:2" ht="23.25" customHeight="1">
      <c r="A2" s="1" t="s">
        <v>42</v>
      </c>
      <c r="B2" s="2"/>
    </row>
    <row r="3" spans="1:2" ht="12.75" hidden="1">
      <c r="A3" s="3"/>
      <c r="B3" s="2"/>
    </row>
    <row r="4" spans="1:2" ht="12.75">
      <c r="A4" s="4" t="s">
        <v>1</v>
      </c>
      <c r="B4" s="30" t="s">
        <v>2</v>
      </c>
    </row>
    <row r="5" spans="1:2" ht="12.75">
      <c r="A5" s="5" t="s">
        <v>3</v>
      </c>
      <c r="B5" s="6" t="s">
        <v>4</v>
      </c>
    </row>
    <row r="6" spans="1:2" ht="12.75">
      <c r="A6" s="7" t="s">
        <v>12</v>
      </c>
      <c r="B6" s="31">
        <v>89892</v>
      </c>
    </row>
    <row r="7" spans="1:2" ht="12.75">
      <c r="A7" s="8" t="s">
        <v>5</v>
      </c>
      <c r="B7" s="31">
        <v>1485803</v>
      </c>
    </row>
    <row r="8" spans="1:2" ht="12.75">
      <c r="A8" s="8" t="s">
        <v>6</v>
      </c>
      <c r="B8" s="31">
        <v>1499392</v>
      </c>
    </row>
    <row r="9" spans="1:2" ht="12.75">
      <c r="A9" s="10" t="s">
        <v>7</v>
      </c>
      <c r="B9" s="31">
        <v>137562</v>
      </c>
    </row>
    <row r="10" spans="1:2" ht="12.75">
      <c r="A10" s="11" t="s">
        <v>8</v>
      </c>
      <c r="B10" s="31">
        <v>79892</v>
      </c>
    </row>
    <row r="11" spans="1:2" ht="12.75">
      <c r="A11" s="8" t="s">
        <v>9</v>
      </c>
      <c r="B11" s="31">
        <v>13213</v>
      </c>
    </row>
    <row r="12" spans="1:2" ht="12.75">
      <c r="A12" s="12" t="s">
        <v>10</v>
      </c>
      <c r="B12" s="31">
        <v>7897</v>
      </c>
    </row>
    <row r="13" spans="1:2" ht="12.75">
      <c r="A13" s="13" t="s">
        <v>11</v>
      </c>
      <c r="B13" s="32">
        <v>1636578</v>
      </c>
    </row>
    <row r="14" spans="1:2" ht="12.75">
      <c r="A14" s="14" t="s">
        <v>43</v>
      </c>
      <c r="B14" s="9">
        <v>89892</v>
      </c>
    </row>
    <row r="15" spans="1:2" ht="12.75">
      <c r="A15" s="5" t="s">
        <v>13</v>
      </c>
      <c r="B15" s="15" t="s">
        <v>4</v>
      </c>
    </row>
    <row r="16" spans="1:2" ht="12" customHeight="1">
      <c r="A16" s="16" t="s">
        <v>44</v>
      </c>
      <c r="B16" s="33">
        <v>53593</v>
      </c>
    </row>
    <row r="17" spans="1:2" ht="12.75">
      <c r="A17" s="17" t="s">
        <v>14</v>
      </c>
      <c r="B17" s="34">
        <f>SUM(B18:B38)</f>
        <v>145360</v>
      </c>
    </row>
    <row r="18" spans="1:2" ht="12.75">
      <c r="A18" s="18" t="s">
        <v>46</v>
      </c>
      <c r="B18" s="20">
        <v>223</v>
      </c>
    </row>
    <row r="19" spans="1:2" ht="12.75">
      <c r="A19" s="18" t="s">
        <v>45</v>
      </c>
      <c r="B19" s="20">
        <v>11305</v>
      </c>
    </row>
    <row r="20" spans="1:2" ht="12.75">
      <c r="A20" s="18" t="s">
        <v>47</v>
      </c>
      <c r="B20" s="20">
        <v>3956</v>
      </c>
    </row>
    <row r="21" spans="1:2" ht="12.75">
      <c r="A21" s="35" t="s">
        <v>48</v>
      </c>
      <c r="B21" s="36">
        <v>6386</v>
      </c>
    </row>
    <row r="22" spans="1:2" ht="12" customHeight="1">
      <c r="A22" s="18" t="s">
        <v>49</v>
      </c>
      <c r="B22" s="20">
        <f>1462+1460+4155+4742</f>
        <v>11819</v>
      </c>
    </row>
    <row r="23" spans="1:2" ht="12.75">
      <c r="A23" s="18" t="s">
        <v>50</v>
      </c>
      <c r="B23" s="20">
        <v>184</v>
      </c>
    </row>
    <row r="24" spans="1:2" ht="12.75">
      <c r="A24" s="18" t="s">
        <v>15</v>
      </c>
      <c r="B24" s="36">
        <v>2097</v>
      </c>
    </row>
    <row r="25" spans="1:2" ht="12.75">
      <c r="A25" s="18" t="s">
        <v>16</v>
      </c>
      <c r="B25" s="20">
        <v>743</v>
      </c>
    </row>
    <row r="26" spans="1:2" ht="12.75">
      <c r="A26" s="18" t="s">
        <v>17</v>
      </c>
      <c r="B26" s="20">
        <f>1847+1298</f>
        <v>3145</v>
      </c>
    </row>
    <row r="27" spans="1:2" ht="12.75">
      <c r="A27" s="18" t="s">
        <v>51</v>
      </c>
      <c r="B27" s="20">
        <f>19688</f>
        <v>19688</v>
      </c>
    </row>
    <row r="28" spans="1:2" ht="12.75">
      <c r="A28" s="18" t="s">
        <v>18</v>
      </c>
      <c r="B28" s="20">
        <v>31931</v>
      </c>
    </row>
    <row r="29" spans="1:2" ht="12.75">
      <c r="A29" s="18" t="s">
        <v>19</v>
      </c>
      <c r="B29" s="20">
        <f>7916+1317</f>
        <v>9233</v>
      </c>
    </row>
    <row r="30" spans="1:2" ht="22.5" customHeight="1">
      <c r="A30" s="18" t="s">
        <v>20</v>
      </c>
      <c r="B30" s="20">
        <v>438</v>
      </c>
    </row>
    <row r="31" spans="1:2" ht="12.75">
      <c r="A31" s="18" t="s">
        <v>52</v>
      </c>
      <c r="B31" s="20">
        <v>4162</v>
      </c>
    </row>
    <row r="32" spans="1:2" ht="12.75">
      <c r="A32" s="35" t="s">
        <v>53</v>
      </c>
      <c r="B32" s="20">
        <f>2325+1419+2511</f>
        <v>6255</v>
      </c>
    </row>
    <row r="33" spans="1:2" ht="12.75">
      <c r="A33" s="18" t="s">
        <v>54</v>
      </c>
      <c r="B33" s="20">
        <v>14623</v>
      </c>
    </row>
    <row r="34" spans="1:2" ht="12.75">
      <c r="A34" s="18" t="s">
        <v>55</v>
      </c>
      <c r="B34" s="20">
        <f>2580+90+1003</f>
        <v>3673</v>
      </c>
    </row>
    <row r="35" spans="1:2" ht="12.75">
      <c r="A35" s="18" t="s">
        <v>21</v>
      </c>
      <c r="B35" s="20">
        <v>892</v>
      </c>
    </row>
    <row r="36" spans="1:2" ht="12.75">
      <c r="A36" s="19" t="s">
        <v>22</v>
      </c>
      <c r="B36" s="20">
        <v>7890</v>
      </c>
    </row>
    <row r="37" spans="1:2" ht="12.75">
      <c r="A37" s="18" t="s">
        <v>23</v>
      </c>
      <c r="B37" s="20">
        <f>738+2562+2132</f>
        <v>5432</v>
      </c>
    </row>
    <row r="38" spans="1:2" ht="12.75">
      <c r="A38" s="37" t="s">
        <v>56</v>
      </c>
      <c r="B38" s="20">
        <v>1285</v>
      </c>
    </row>
    <row r="39" spans="1:2" ht="24">
      <c r="A39" s="21" t="s">
        <v>24</v>
      </c>
      <c r="B39" s="38">
        <v>70794</v>
      </c>
    </row>
    <row r="40" spans="1:2" ht="24">
      <c r="A40" s="22" t="s">
        <v>25</v>
      </c>
      <c r="B40" s="34">
        <f>B41+B46</f>
        <v>742668</v>
      </c>
    </row>
    <row r="41" spans="1:2" ht="12.75">
      <c r="A41" s="23" t="s">
        <v>26</v>
      </c>
      <c r="B41" s="39">
        <f>SUM(B42:B45)</f>
        <v>384644</v>
      </c>
    </row>
    <row r="42" spans="1:2" ht="12.75">
      <c r="A42" s="24" t="s">
        <v>27</v>
      </c>
      <c r="B42" s="40">
        <v>76844</v>
      </c>
    </row>
    <row r="43" spans="1:2" ht="12.75">
      <c r="A43" s="25" t="s">
        <v>28</v>
      </c>
      <c r="B43" s="41">
        <v>5151</v>
      </c>
    </row>
    <row r="44" spans="1:2" ht="12.75">
      <c r="A44" s="24" t="s">
        <v>29</v>
      </c>
      <c r="B44" s="42">
        <v>6222</v>
      </c>
    </row>
    <row r="45" spans="1:2" ht="12.75">
      <c r="A45" s="24" t="s">
        <v>30</v>
      </c>
      <c r="B45" s="42">
        <v>296427</v>
      </c>
    </row>
    <row r="46" spans="1:2" ht="12.75">
      <c r="A46" s="23" t="s">
        <v>31</v>
      </c>
      <c r="B46" s="39">
        <f>SUM(B47:B50)</f>
        <v>358024</v>
      </c>
    </row>
    <row r="47" spans="1:2" ht="12.75">
      <c r="A47" s="24" t="s">
        <v>32</v>
      </c>
      <c r="B47" s="42">
        <v>89768</v>
      </c>
    </row>
    <row r="48" spans="1:2" ht="12.75">
      <c r="A48" s="24" t="s">
        <v>33</v>
      </c>
      <c r="B48" s="42">
        <v>124845</v>
      </c>
    </row>
    <row r="49" spans="1:2" ht="12.75">
      <c r="A49" s="26" t="s">
        <v>34</v>
      </c>
      <c r="B49" s="42">
        <v>112678</v>
      </c>
    </row>
    <row r="50" spans="1:2" ht="12.75">
      <c r="A50" s="24" t="s">
        <v>35</v>
      </c>
      <c r="B50" s="43">
        <v>30733</v>
      </c>
    </row>
    <row r="51" spans="1:2" ht="12.75">
      <c r="A51" s="27" t="s">
        <v>36</v>
      </c>
      <c r="B51" s="38">
        <v>79894.5</v>
      </c>
    </row>
    <row r="52" spans="1:2" ht="12.75">
      <c r="A52" s="28" t="s">
        <v>37</v>
      </c>
      <c r="B52" s="34">
        <f>B53+B59</f>
        <v>179197</v>
      </c>
    </row>
    <row r="53" spans="1:2" ht="12.75">
      <c r="A53" s="44" t="s">
        <v>57</v>
      </c>
      <c r="B53" s="42">
        <f>B54+B55+B56+B57+B58</f>
        <v>97167</v>
      </c>
    </row>
    <row r="54" spans="1:2" ht="12.75">
      <c r="A54" s="44" t="s">
        <v>58</v>
      </c>
      <c r="B54" s="41">
        <v>34981</v>
      </c>
    </row>
    <row r="55" spans="1:2" ht="12.75">
      <c r="A55" s="44" t="s">
        <v>59</v>
      </c>
      <c r="B55" s="41">
        <v>38120</v>
      </c>
    </row>
    <row r="56" spans="1:2" ht="12.75">
      <c r="A56" s="44" t="s">
        <v>60</v>
      </c>
      <c r="B56" s="41">
        <v>1443</v>
      </c>
    </row>
    <row r="57" spans="1:2" ht="12.75">
      <c r="A57" s="44" t="s">
        <v>61</v>
      </c>
      <c r="B57" s="41">
        <f>1240+33</f>
        <v>1273</v>
      </c>
    </row>
    <row r="58" spans="1:2" ht="12.75">
      <c r="A58" s="44" t="s">
        <v>62</v>
      </c>
      <c r="B58" s="41">
        <f>14842+2862+3646</f>
        <v>21350</v>
      </c>
    </row>
    <row r="59" spans="1:2" ht="12.75">
      <c r="A59" s="44" t="s">
        <v>63</v>
      </c>
      <c r="B59" s="42">
        <v>82030</v>
      </c>
    </row>
    <row r="60" spans="1:2" ht="12.75">
      <c r="A60" s="29" t="s">
        <v>38</v>
      </c>
      <c r="B60" s="34">
        <f>B52+B51+B40+B39+B17</f>
        <v>1217913.5</v>
      </c>
    </row>
    <row r="61" spans="1:2" ht="12.75">
      <c r="A61" s="18" t="s">
        <v>39</v>
      </c>
      <c r="B61" s="43">
        <v>14441</v>
      </c>
    </row>
    <row r="62" spans="1:2" ht="12.75">
      <c r="A62" s="29" t="s">
        <v>40</v>
      </c>
      <c r="B62" s="38">
        <f>B61+B60</f>
        <v>1232354.5</v>
      </c>
    </row>
    <row r="63" spans="1:2" ht="12.75">
      <c r="A63" s="29" t="s">
        <v>41</v>
      </c>
      <c r="B63" s="34">
        <f>B62*1.18</f>
        <v>1454178.3099999998</v>
      </c>
    </row>
    <row r="64" spans="1:2" ht="12.75">
      <c r="A64" s="18" t="s">
        <v>64</v>
      </c>
      <c r="B64" s="41">
        <f>B13+B16-B63</f>
        <v>235992.69000000018</v>
      </c>
    </row>
    <row r="65" ht="24">
      <c r="A65" s="45" t="s">
        <v>65</v>
      </c>
    </row>
  </sheetData>
  <sheetProtection/>
  <printOptions/>
  <pageMargins left="0.75" right="0.75" top="0.25" bottom="0.25" header="0.2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40">
      <selection activeCell="A69" sqref="A69:IV73"/>
    </sheetView>
  </sheetViews>
  <sheetFormatPr defaultColWidth="9.140625" defaultRowHeight="12.75"/>
  <cols>
    <col min="1" max="1" width="70.8515625" style="0" customWidth="1"/>
    <col min="2" max="2" width="19.00390625" style="0" customWidth="1"/>
  </cols>
  <sheetData>
    <row r="1" spans="1:2" ht="10.5" customHeight="1">
      <c r="A1" s="51" t="s">
        <v>0</v>
      </c>
      <c r="B1" s="47"/>
    </row>
    <row r="2" spans="1:2" ht="19.5" customHeight="1">
      <c r="A2" s="51" t="s">
        <v>42</v>
      </c>
      <c r="B2" s="47"/>
    </row>
    <row r="3" spans="1:2" ht="12.75" hidden="1">
      <c r="A3" s="52"/>
      <c r="B3" s="47"/>
    </row>
    <row r="4" spans="1:2" ht="9" customHeight="1">
      <c r="A4" s="53" t="s">
        <v>1</v>
      </c>
      <c r="B4" s="54" t="s">
        <v>2</v>
      </c>
    </row>
    <row r="5" spans="1:2" ht="11.25" customHeight="1">
      <c r="A5" s="55" t="s">
        <v>3</v>
      </c>
      <c r="B5" s="56" t="s">
        <v>4</v>
      </c>
    </row>
    <row r="6" spans="1:2" ht="12.75">
      <c r="A6" s="57" t="s">
        <v>12</v>
      </c>
      <c r="B6" s="31">
        <v>89892</v>
      </c>
    </row>
    <row r="7" spans="1:2" ht="10.5" customHeight="1">
      <c r="A7" s="58" t="s">
        <v>5</v>
      </c>
      <c r="B7" s="31">
        <v>1485803</v>
      </c>
    </row>
    <row r="8" spans="1:2" ht="12.75">
      <c r="A8" s="58" t="s">
        <v>6</v>
      </c>
      <c r="B8" s="31">
        <v>1499392</v>
      </c>
    </row>
    <row r="9" spans="1:2" ht="10.5" customHeight="1">
      <c r="A9" s="59" t="s">
        <v>7</v>
      </c>
      <c r="B9" s="31">
        <v>137562</v>
      </c>
    </row>
    <row r="10" spans="1:2" ht="12.75">
      <c r="A10" s="60" t="s">
        <v>8</v>
      </c>
      <c r="B10" s="31">
        <v>79892</v>
      </c>
    </row>
    <row r="11" spans="1:2" ht="11.25" customHeight="1">
      <c r="A11" s="58" t="s">
        <v>9</v>
      </c>
      <c r="B11" s="31">
        <v>13213</v>
      </c>
    </row>
    <row r="12" spans="1:2" ht="9" customHeight="1">
      <c r="A12" s="61" t="s">
        <v>10</v>
      </c>
      <c r="B12" s="31">
        <v>7897</v>
      </c>
    </row>
    <row r="13" spans="1:2" ht="12.75">
      <c r="A13" s="62" t="s">
        <v>11</v>
      </c>
      <c r="B13" s="63">
        <v>1636578</v>
      </c>
    </row>
    <row r="14" spans="1:2" ht="9.75" customHeight="1">
      <c r="A14" s="64" t="s">
        <v>43</v>
      </c>
      <c r="B14" s="65">
        <v>89892</v>
      </c>
    </row>
    <row r="15" spans="1:2" ht="10.5" customHeight="1">
      <c r="A15" s="55" t="s">
        <v>13</v>
      </c>
      <c r="B15" s="66" t="s">
        <v>4</v>
      </c>
    </row>
    <row r="16" spans="1:2" ht="12" customHeight="1">
      <c r="A16" s="67" t="s">
        <v>44</v>
      </c>
      <c r="B16" s="33">
        <v>53593</v>
      </c>
    </row>
    <row r="17" spans="1:2" ht="10.5" customHeight="1">
      <c r="A17" s="68" t="s">
        <v>14</v>
      </c>
      <c r="B17" s="34">
        <f>SUM(B18:B38)</f>
        <v>145360</v>
      </c>
    </row>
    <row r="18" spans="1:2" ht="11.25" customHeight="1">
      <c r="A18" s="69" t="s">
        <v>46</v>
      </c>
      <c r="B18" s="20">
        <v>223</v>
      </c>
    </row>
    <row r="19" spans="1:2" ht="10.5" customHeight="1">
      <c r="A19" s="69" t="s">
        <v>45</v>
      </c>
      <c r="B19" s="20">
        <v>11305</v>
      </c>
    </row>
    <row r="20" spans="1:2" ht="12.75">
      <c r="A20" s="69" t="s">
        <v>47</v>
      </c>
      <c r="B20" s="20">
        <v>3956</v>
      </c>
    </row>
    <row r="21" spans="1:2" ht="12.75">
      <c r="A21" s="69" t="s">
        <v>48</v>
      </c>
      <c r="B21" s="36">
        <v>6386</v>
      </c>
    </row>
    <row r="22" spans="1:2" ht="11.25" customHeight="1">
      <c r="A22" s="69" t="s">
        <v>49</v>
      </c>
      <c r="B22" s="20">
        <f>1462+1460+4155+4742</f>
        <v>11819</v>
      </c>
    </row>
    <row r="23" spans="1:2" ht="12" customHeight="1">
      <c r="A23" s="69" t="s">
        <v>50</v>
      </c>
      <c r="B23" s="20">
        <v>184</v>
      </c>
    </row>
    <row r="24" spans="1:2" ht="10.5" customHeight="1">
      <c r="A24" s="69" t="s">
        <v>15</v>
      </c>
      <c r="B24" s="36">
        <v>2097</v>
      </c>
    </row>
    <row r="25" spans="1:2" ht="10.5" customHeight="1">
      <c r="A25" s="69" t="s">
        <v>16</v>
      </c>
      <c r="B25" s="20">
        <v>743</v>
      </c>
    </row>
    <row r="26" spans="1:2" ht="12" customHeight="1">
      <c r="A26" s="69" t="s">
        <v>17</v>
      </c>
      <c r="B26" s="20">
        <f>1847+1298</f>
        <v>3145</v>
      </c>
    </row>
    <row r="27" spans="1:2" ht="11.25" customHeight="1">
      <c r="A27" s="69" t="s">
        <v>51</v>
      </c>
      <c r="B27" s="20">
        <f>19688</f>
        <v>19688</v>
      </c>
    </row>
    <row r="28" spans="1:2" ht="11.25" customHeight="1">
      <c r="A28" s="69" t="s">
        <v>18</v>
      </c>
      <c r="B28" s="20">
        <v>31931</v>
      </c>
    </row>
    <row r="29" spans="1:2" ht="12.75">
      <c r="A29" s="69" t="s">
        <v>19</v>
      </c>
      <c r="B29" s="20">
        <f>7916+1317</f>
        <v>9233</v>
      </c>
    </row>
    <row r="30" spans="1:2" ht="12.75" customHeight="1">
      <c r="A30" s="69" t="s">
        <v>20</v>
      </c>
      <c r="B30" s="20">
        <v>438</v>
      </c>
    </row>
    <row r="31" spans="1:2" ht="12.75">
      <c r="A31" s="69" t="s">
        <v>52</v>
      </c>
      <c r="B31" s="20">
        <v>4162</v>
      </c>
    </row>
    <row r="32" spans="1:2" ht="12.75">
      <c r="A32" s="69" t="s">
        <v>53</v>
      </c>
      <c r="B32" s="20">
        <f>2325+1419+2511</f>
        <v>6255</v>
      </c>
    </row>
    <row r="33" spans="1:2" ht="12.75">
      <c r="A33" s="69" t="s">
        <v>54</v>
      </c>
      <c r="B33" s="20">
        <v>14623</v>
      </c>
    </row>
    <row r="34" spans="1:2" ht="12.75">
      <c r="A34" s="69" t="s">
        <v>55</v>
      </c>
      <c r="B34" s="20">
        <f>2580+90+1003</f>
        <v>3673</v>
      </c>
    </row>
    <row r="35" spans="1:2" ht="12.75">
      <c r="A35" s="69" t="s">
        <v>21</v>
      </c>
      <c r="B35" s="20">
        <v>892</v>
      </c>
    </row>
    <row r="36" spans="1:2" ht="12.75">
      <c r="A36" s="70" t="s">
        <v>22</v>
      </c>
      <c r="B36" s="20">
        <v>7890</v>
      </c>
    </row>
    <row r="37" spans="1:2" ht="12.75">
      <c r="A37" s="69" t="s">
        <v>23</v>
      </c>
      <c r="B37" s="20">
        <f>738+2562+2132</f>
        <v>5432</v>
      </c>
    </row>
    <row r="38" spans="1:2" ht="12.75">
      <c r="A38" s="71" t="s">
        <v>56</v>
      </c>
      <c r="B38" s="20">
        <v>1285</v>
      </c>
    </row>
    <row r="39" spans="1:2" ht="19.5" customHeight="1">
      <c r="A39" s="72" t="s">
        <v>24</v>
      </c>
      <c r="B39" s="38">
        <v>70794</v>
      </c>
    </row>
    <row r="40" spans="1:2" ht="10.5" customHeight="1">
      <c r="A40" s="73" t="s">
        <v>25</v>
      </c>
      <c r="B40" s="34">
        <f>B41+B46</f>
        <v>742668</v>
      </c>
    </row>
    <row r="41" spans="1:2" ht="12.75">
      <c r="A41" s="74" t="s">
        <v>26</v>
      </c>
      <c r="B41" s="39">
        <f>SUM(B42:B45)</f>
        <v>384644</v>
      </c>
    </row>
    <row r="42" spans="1:2" ht="10.5" customHeight="1">
      <c r="A42" s="75" t="s">
        <v>27</v>
      </c>
      <c r="B42" s="40">
        <v>76844</v>
      </c>
    </row>
    <row r="43" spans="1:2" ht="10.5" customHeight="1">
      <c r="A43" s="76" t="s">
        <v>28</v>
      </c>
      <c r="B43" s="41">
        <v>5151</v>
      </c>
    </row>
    <row r="44" spans="1:2" ht="12" customHeight="1">
      <c r="A44" s="75" t="s">
        <v>29</v>
      </c>
      <c r="B44" s="42">
        <v>6222</v>
      </c>
    </row>
    <row r="45" spans="1:2" ht="12" customHeight="1">
      <c r="A45" s="75" t="s">
        <v>30</v>
      </c>
      <c r="B45" s="42">
        <v>296427</v>
      </c>
    </row>
    <row r="46" spans="1:2" ht="10.5" customHeight="1">
      <c r="A46" s="74" t="s">
        <v>31</v>
      </c>
      <c r="B46" s="39">
        <f>SUM(B47:B50)</f>
        <v>358024</v>
      </c>
    </row>
    <row r="47" spans="1:2" ht="11.25" customHeight="1">
      <c r="A47" s="75" t="s">
        <v>32</v>
      </c>
      <c r="B47" s="42">
        <v>89768</v>
      </c>
    </row>
    <row r="48" spans="1:2" ht="11.25" customHeight="1">
      <c r="A48" s="75" t="s">
        <v>33</v>
      </c>
      <c r="B48" s="42">
        <v>124845</v>
      </c>
    </row>
    <row r="49" spans="1:2" ht="11.25" customHeight="1">
      <c r="A49" s="77" t="s">
        <v>34</v>
      </c>
      <c r="B49" s="42">
        <v>112678</v>
      </c>
    </row>
    <row r="50" spans="1:2" ht="12.75">
      <c r="A50" s="75" t="s">
        <v>35</v>
      </c>
      <c r="B50" s="43">
        <v>30733</v>
      </c>
    </row>
    <row r="51" spans="1:2" ht="12.75">
      <c r="A51" s="78" t="s">
        <v>36</v>
      </c>
      <c r="B51" s="38">
        <v>79894.5</v>
      </c>
    </row>
    <row r="52" spans="1:2" ht="12.75">
      <c r="A52" s="79" t="s">
        <v>37</v>
      </c>
      <c r="B52" s="34">
        <f>B53+B59</f>
        <v>179197</v>
      </c>
    </row>
    <row r="53" spans="1:2" ht="10.5" customHeight="1">
      <c r="A53" s="80" t="s">
        <v>57</v>
      </c>
      <c r="B53" s="42">
        <f>B54+B55+B56+B57+B58</f>
        <v>97167</v>
      </c>
    </row>
    <row r="54" spans="1:2" ht="12" customHeight="1">
      <c r="A54" s="80" t="s">
        <v>58</v>
      </c>
      <c r="B54" s="41">
        <v>34981</v>
      </c>
    </row>
    <row r="55" spans="1:2" ht="11.25" customHeight="1">
      <c r="A55" s="80" t="s">
        <v>59</v>
      </c>
      <c r="B55" s="41">
        <v>38120</v>
      </c>
    </row>
    <row r="56" spans="1:2" ht="9.75" customHeight="1">
      <c r="A56" s="80" t="s">
        <v>60</v>
      </c>
      <c r="B56" s="41">
        <v>1443</v>
      </c>
    </row>
    <row r="57" spans="1:2" ht="10.5" customHeight="1">
      <c r="A57" s="80" t="s">
        <v>61</v>
      </c>
      <c r="B57" s="41">
        <f>1240+33</f>
        <v>1273</v>
      </c>
    </row>
    <row r="58" spans="1:2" ht="11.25" customHeight="1">
      <c r="A58" s="80" t="s">
        <v>62</v>
      </c>
      <c r="B58" s="41">
        <f>14842+2862+3646</f>
        <v>21350</v>
      </c>
    </row>
    <row r="59" spans="1:2" ht="10.5" customHeight="1">
      <c r="A59" s="80" t="s">
        <v>63</v>
      </c>
      <c r="B59" s="42">
        <v>82030</v>
      </c>
    </row>
    <row r="60" spans="1:2" ht="9.75" customHeight="1">
      <c r="A60" s="81" t="s">
        <v>38</v>
      </c>
      <c r="B60" s="34">
        <f>B52+B51+B40+B39+B17</f>
        <v>1217913.5</v>
      </c>
    </row>
    <row r="61" spans="1:2" ht="10.5" customHeight="1">
      <c r="A61" s="69" t="s">
        <v>39</v>
      </c>
      <c r="B61" s="43">
        <v>14441</v>
      </c>
    </row>
    <row r="62" spans="1:2" ht="9.75" customHeight="1">
      <c r="A62" s="81" t="s">
        <v>40</v>
      </c>
      <c r="B62" s="38">
        <f>B61+B60</f>
        <v>1232354.5</v>
      </c>
    </row>
    <row r="63" spans="1:2" ht="9" customHeight="1">
      <c r="A63" s="81" t="s">
        <v>41</v>
      </c>
      <c r="B63" s="34">
        <f>B62*1.18</f>
        <v>1454178.3099999998</v>
      </c>
    </row>
    <row r="64" spans="1:2" ht="11.25" customHeight="1">
      <c r="A64" s="69" t="s">
        <v>64</v>
      </c>
      <c r="B64" s="41">
        <f>B13+B16-B63</f>
        <v>235992.69000000018</v>
      </c>
    </row>
    <row r="65" spans="1:2" ht="22.5">
      <c r="A65" s="82" t="s">
        <v>66</v>
      </c>
      <c r="B65" s="46">
        <v>59609.69</v>
      </c>
    </row>
    <row r="66" spans="1:2" ht="12.75">
      <c r="A66" s="69" t="s">
        <v>67</v>
      </c>
      <c r="B66" s="46">
        <v>295602.69</v>
      </c>
    </row>
    <row r="67" spans="1:2" ht="22.5" hidden="1">
      <c r="A67" s="83" t="s">
        <v>65</v>
      </c>
      <c r="B67" s="84"/>
    </row>
    <row r="68" spans="1:2" ht="12.75" hidden="1">
      <c r="A68" s="84"/>
      <c r="B68" s="84"/>
    </row>
    <row r="69" spans="1:2" ht="12.75">
      <c r="A69" s="48"/>
      <c r="B69" s="47"/>
    </row>
    <row r="70" spans="1:2" ht="12.75">
      <c r="A70" s="48"/>
      <c r="B70" s="85"/>
    </row>
    <row r="71" spans="1:2" ht="12.75">
      <c r="A71" s="48"/>
      <c r="B71" s="47"/>
    </row>
    <row r="72" spans="1:2" ht="12.75">
      <c r="A72" s="48"/>
      <c r="B72" s="47"/>
    </row>
    <row r="73" spans="1:2" ht="12.75">
      <c r="A73" s="48"/>
      <c r="B73" s="85"/>
    </row>
    <row r="74" spans="1:2" ht="12.75">
      <c r="A74" s="49"/>
      <c r="B74" s="47"/>
    </row>
    <row r="75" spans="1:2" ht="12.75">
      <c r="A75" s="50"/>
      <c r="B75" s="47"/>
    </row>
  </sheetData>
  <sheetProtection/>
  <printOptions/>
  <pageMargins left="0.42" right="0.75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2014-08-04T04:19:16Z</cp:lastPrinted>
  <dcterms:created xsi:type="dcterms:W3CDTF">1996-10-08T23:32:33Z</dcterms:created>
  <dcterms:modified xsi:type="dcterms:W3CDTF">2014-08-18T02:46:15Z</dcterms:modified>
  <cp:category/>
  <cp:version/>
  <cp:contentType/>
  <cp:contentStatus/>
</cp:coreProperties>
</file>