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чет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<sst xmlns="http://schemas.openxmlformats.org/spreadsheetml/2006/main" count="116" uniqueCount="58">
  <si>
    <t>ОТЧЕТ</t>
  </si>
  <si>
    <t xml:space="preserve">Адрес </t>
  </si>
  <si>
    <t>Проспект Октября 24/1</t>
  </si>
  <si>
    <t>Статьи доходов</t>
  </si>
  <si>
    <t>Сумма,руб.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</si>
  <si>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</si>
  <si>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</si>
  <si>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</si>
  <si>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</si>
  <si>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</si>
  <si>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</si>
  <si>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</si>
  <si>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</si>
  <si>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</si>
  <si>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</si>
  <si>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Очистка кровли от снега</t>
  </si>
  <si>
    <t>Утепление стен</t>
  </si>
  <si>
    <t>Подготовка к зиме (промывка, опрессовка)</t>
  </si>
  <si>
    <t>Смена вентилей</t>
  </si>
  <si>
    <t>Электромонтажные работы</t>
  </si>
  <si>
    <t>обслуживание теплосчетчиков</t>
  </si>
  <si>
    <t>Благоустройсто (установка урн, скамеек,огражд.)</t>
  </si>
  <si>
    <t>Кронирование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</si>
  <si>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</si>
  <si>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</si>
  <si>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</si>
  <si>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</si>
  <si>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</si>
  <si>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</si>
  <si>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</si>
  <si>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</si>
  <si>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</si>
  <si>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</si>
  <si>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</si>
  <si>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Итого расходов</t>
  </si>
  <si>
    <t>Итого стоимость услуг без НДС</t>
  </si>
  <si>
    <t>Итого стоимость услуг  с НДС</t>
  </si>
  <si>
    <t xml:space="preserve"> стоимости работ по содержанию и ремонту общедомового имущества 
за 2013 год </t>
  </si>
  <si>
    <t>Задолженность на 01.01.2014 г.</t>
  </si>
  <si>
    <t>Сальдо на 01.01.2013 г.</t>
  </si>
  <si>
    <t>Общестроительные работы</t>
  </si>
  <si>
    <t>Ремонт металлических дверей</t>
  </si>
  <si>
    <t>Обследование домов</t>
  </si>
  <si>
    <t>Замена труб ЦО</t>
  </si>
  <si>
    <t>Смена канализационных труб</t>
  </si>
  <si>
    <t>Обслуживание ВДГО</t>
  </si>
  <si>
    <t xml:space="preserve">начисление  и сбор платежей </t>
  </si>
  <si>
    <t>январь-апрель</t>
  </si>
  <si>
    <t>май- декабрь</t>
  </si>
  <si>
    <t>регистрация</t>
  </si>
  <si>
    <t>справки</t>
  </si>
  <si>
    <t>услуги по приему платежей 0,8%</t>
  </si>
  <si>
    <t>управление жилфондом</t>
  </si>
  <si>
    <t>6. Прочие расходы</t>
  </si>
  <si>
    <t>Отклонение за 2013 год (перерасход (-), неосвоение (+))</t>
  </si>
  <si>
    <t>Справочно: отклонение от сметы связано с дополнительными работами  по утеплению стен, кронированию деревьев</t>
  </si>
  <si>
    <t>Перерасчет платы за содержание и ремонт жилого помещения исходя из норм накопления ТБО на  1 человека в размере 1 куб. метра за 2010-2011гг.</t>
  </si>
  <si>
    <t>Финансовый результат ( перерасход"-",неосвоение"+") с учетом перерасчета с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</si>
</sst>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3" applyFont="1" applyFill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Fill="1" applyAlignment="1">
      <alignment vertical="top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/>
      <protection/>
    </xf>
    <xf numFmtId="1" fontId="1" fillId="0" borderId="10" xfId="53" applyNumberFormat="1" applyFont="1" applyFill="1" applyBorder="1" applyAlignment="1">
      <alignment horizontal="left" vertical="top"/>
      <protection/>
    </xf>
    <xf numFmtId="1" fontId="1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" fontId="1" fillId="0" borderId="10" xfId="53" applyNumberFormat="1" applyFont="1" applyFill="1" applyBorder="1" applyAlignment="1">
      <alignment horizontal="left" vertical="top" wrapText="1"/>
      <protection/>
    </xf>
    <xf numFmtId="1" fontId="1" fillId="0" borderId="10" xfId="53" applyNumberFormat="1" applyFont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/>
      <protection/>
    </xf>
    <xf numFmtId="1" fontId="4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/>
      <protection/>
    </xf>
    <xf numFmtId="1" fontId="2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1" fontId="2" fillId="0" borderId="10" xfId="53" applyNumberFormat="1" applyFont="1" applyFill="1" applyBorder="1" applyAlignment="1">
      <alignment horizontal="center"/>
      <protection/>
    </xf>
    <xf numFmtId="1" fontId="1" fillId="0" borderId="10" xfId="53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1" fontId="1" fillId="0" borderId="10" xfId="53" applyNumberFormat="1" applyFont="1" applyFill="1" applyBorder="1" applyAlignment="1">
      <alignment vertical="top"/>
      <protection/>
    </xf>
    <xf numFmtId="1" fontId="2" fillId="0" borderId="10" xfId="0" applyNumberFormat="1" applyFont="1" applyFill="1" applyBorder="1" applyAlignment="1">
      <alignment horizontal="center"/>
    </xf>
    <xf numFmtId="0" fontId="1" fillId="33" borderId="0" xfId="53" applyFont="1" applyFill="1">
      <alignment/>
      <protection/>
    </xf>
    <xf numFmtId="1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2" fillId="0" borderId="13" xfId="53" applyNumberFormat="1" applyFont="1" applyFill="1" applyBorder="1" applyAlignment="1">
      <alignment vertical="top"/>
      <protection/>
    </xf>
    <xf numFmtId="1" fontId="2" fillId="0" borderId="13" xfId="53" applyNumberFormat="1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0" xfId="52" applyFont="1">
      <alignment/>
      <protection/>
    </xf>
    <xf numFmtId="0" fontId="2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20">
      <selection activeCell="A55" sqref="A55"/>
    </sheetView>
  </sheetViews>
  <sheetFormatPr defaultColWidth="9.140625" defaultRowHeight="12.75"/>
  <cols>
    <col min="1" max="1" width="64.00390625" style="0" customWidth="1"/>
    <col min="2" max="2" width="24.140625" style="0" customWidth="1"/>
  </cols>
  <sheetData>
    <row r="1" spans="1:2" ht="12.75">
      <c r="A1" s="1" t="s">
        <v>0</v>
      </c>
      <c r="B1" s="2"/>
    </row>
    <row r="2" spans="1:2" ht="22.5" customHeight="1">
      <c r="A2" s="1" t="s">
        <v>37</v>
      </c>
      <c r="B2" s="2"/>
    </row>
    <row r="3" spans="1:2" ht="2.25" customHeight="1" hidden="1">
      <c r="A3" s="3"/>
      <c r="B3" s="2"/>
    </row>
    <row r="4" spans="1:2" ht="12.75">
      <c r="A4" s="4" t="s">
        <v>1</v>
      </c>
      <c r="B4" s="36" t="s">
        <v>2</v>
      </c>
    </row>
    <row r="5" spans="1:2" ht="12.75">
      <c r="A5" s="5" t="s">
        <v>3</v>
      </c>
      <c r="B5" s="6" t="s">
        <v>4</v>
      </c>
    </row>
    <row r="6" spans="1:2" ht="10.5" customHeight="1">
      <c r="A6" s="7" t="s">
        <v>12</v>
      </c>
      <c r="B6" s="22">
        <v>13229</v>
      </c>
    </row>
    <row r="7" spans="1:2" ht="12.75">
      <c r="A7" s="8" t="s">
        <v>5</v>
      </c>
      <c r="B7" s="37">
        <v>406639</v>
      </c>
    </row>
    <row r="8" spans="1:2" ht="12.75">
      <c r="A8" s="8" t="s">
        <v>6</v>
      </c>
      <c r="B8" s="37">
        <v>398270</v>
      </c>
    </row>
    <row r="9" spans="1:2" ht="12.75" hidden="1">
      <c r="A9" s="9" t="s">
        <v>7</v>
      </c>
      <c r="B9" s="10">
        <v>0</v>
      </c>
    </row>
    <row r="10" spans="1:2" ht="12.75" hidden="1">
      <c r="A10" s="11" t="s">
        <v>8</v>
      </c>
      <c r="B10" s="37">
        <v>90000</v>
      </c>
    </row>
    <row r="11" spans="1:2" ht="12.75">
      <c r="A11" s="8" t="s">
        <v>9</v>
      </c>
      <c r="B11" s="38">
        <v>11995</v>
      </c>
    </row>
    <row r="12" spans="1:2" ht="12.75">
      <c r="A12" s="12" t="s">
        <v>10</v>
      </c>
      <c r="B12" s="39">
        <v>8252</v>
      </c>
    </row>
    <row r="13" spans="1:2" ht="12.75">
      <c r="A13" s="13" t="s">
        <v>11</v>
      </c>
      <c r="B13" s="14">
        <f>B8+B10+B12</f>
        <v>496522</v>
      </c>
    </row>
    <row r="14" spans="1:2" ht="12.75">
      <c r="A14" s="15" t="s">
        <v>38</v>
      </c>
      <c r="B14" s="37">
        <f>B6+B7+B9-B13</f>
        <v>-76654</v>
      </c>
    </row>
    <row r="15" spans="1:2" ht="10.5" customHeight="1">
      <c r="A15" s="5" t="s">
        <v>13</v>
      </c>
      <c r="B15" s="16" t="s">
        <v>4</v>
      </c>
    </row>
    <row r="16" spans="1:2" ht="12.75">
      <c r="A16" s="17" t="s">
        <v>39</v>
      </c>
      <c r="B16" s="37">
        <v>-173714</v>
      </c>
    </row>
    <row r="17" spans="1:2" ht="12.75">
      <c r="A17" s="18" t="s">
        <v>14</v>
      </c>
      <c r="B17" s="19">
        <f>SUM(B18:B30)</f>
        <v>191907.5</v>
      </c>
    </row>
    <row r="18" spans="1:2" ht="12.75">
      <c r="A18" s="20" t="s">
        <v>15</v>
      </c>
      <c r="B18" s="40">
        <f>1881.5+357+1290+2186</f>
        <v>5714.5</v>
      </c>
    </row>
    <row r="19" spans="1:2" ht="12.75">
      <c r="A19" s="20" t="s">
        <v>40</v>
      </c>
      <c r="B19" s="41">
        <f>3659</f>
        <v>3659</v>
      </c>
    </row>
    <row r="20" spans="1:2" ht="13.5" customHeight="1">
      <c r="A20" s="20" t="s">
        <v>16</v>
      </c>
      <c r="B20" s="41">
        <v>112259</v>
      </c>
    </row>
    <row r="21" spans="1:2" ht="12.75" hidden="1">
      <c r="A21" s="21" t="s">
        <v>41</v>
      </c>
      <c r="B21" s="42"/>
    </row>
    <row r="22" spans="1:2" ht="12.75" hidden="1">
      <c r="A22" s="21" t="s">
        <v>42</v>
      </c>
      <c r="B22" s="42"/>
    </row>
    <row r="23" spans="1:2" ht="12.75">
      <c r="A23" s="20" t="s">
        <v>17</v>
      </c>
      <c r="B23" s="43">
        <v>22526</v>
      </c>
    </row>
    <row r="24" spans="1:2" ht="12.75">
      <c r="A24" s="20" t="s">
        <v>43</v>
      </c>
      <c r="B24" s="41">
        <v>1882</v>
      </c>
    </row>
    <row r="25" spans="1:2" ht="12.75">
      <c r="A25" s="20" t="s">
        <v>18</v>
      </c>
      <c r="B25" s="44">
        <f>2801+3020+1447</f>
        <v>7268</v>
      </c>
    </row>
    <row r="26" spans="1:2" ht="12.75">
      <c r="A26" s="20" t="s">
        <v>19</v>
      </c>
      <c r="B26" s="44">
        <v>962</v>
      </c>
    </row>
    <row r="27" spans="1:2" ht="12.75">
      <c r="A27" s="20" t="s">
        <v>44</v>
      </c>
      <c r="B27" s="41">
        <f>844+2205</f>
        <v>3049</v>
      </c>
    </row>
    <row r="28" spans="1:2" ht="12.75">
      <c r="A28" s="21" t="s">
        <v>20</v>
      </c>
      <c r="B28" s="41">
        <f>7890+6276</f>
        <v>14166</v>
      </c>
    </row>
    <row r="29" spans="1:2" ht="12.75">
      <c r="A29" s="20" t="s">
        <v>21</v>
      </c>
      <c r="B29" s="44">
        <f>212+1609</f>
        <v>1821</v>
      </c>
    </row>
    <row r="30" spans="1:2" ht="12.75">
      <c r="A30" s="20" t="s">
        <v>22</v>
      </c>
      <c r="B30" s="41">
        <v>18601</v>
      </c>
    </row>
    <row r="31" spans="1:2" ht="24">
      <c r="A31" s="23" t="s">
        <v>23</v>
      </c>
      <c r="B31" s="24">
        <v>15593</v>
      </c>
    </row>
    <row r="32" spans="1:2" ht="24">
      <c r="A32" s="25" t="s">
        <v>24</v>
      </c>
      <c r="B32" s="19">
        <f>B33+B38</f>
        <v>120857</v>
      </c>
    </row>
    <row r="33" spans="1:2" ht="12.75">
      <c r="A33" s="26" t="s">
        <v>25</v>
      </c>
      <c r="B33" s="27">
        <v>44715</v>
      </c>
    </row>
    <row r="34" spans="1:2" ht="12.75">
      <c r="A34" s="28" t="s">
        <v>26</v>
      </c>
      <c r="B34" s="45">
        <v>25845</v>
      </c>
    </row>
    <row r="35" spans="1:2" ht="12.75">
      <c r="A35" s="30" t="s">
        <v>27</v>
      </c>
      <c r="B35" s="29">
        <v>12331</v>
      </c>
    </row>
    <row r="36" spans="1:2" ht="12.75">
      <c r="A36" s="28" t="s">
        <v>28</v>
      </c>
      <c r="B36" s="29">
        <v>3677</v>
      </c>
    </row>
    <row r="37" spans="1:2" ht="12.75">
      <c r="A37" s="28" t="s">
        <v>45</v>
      </c>
      <c r="B37" s="22">
        <v>2862</v>
      </c>
    </row>
    <row r="38" spans="1:2" ht="12.75">
      <c r="A38" s="26" t="s">
        <v>29</v>
      </c>
      <c r="B38" s="27">
        <f>SUM(B39:B40)</f>
        <v>76142</v>
      </c>
    </row>
    <row r="39" spans="1:2" ht="12.75">
      <c r="A39" s="28" t="s">
        <v>30</v>
      </c>
      <c r="B39" s="29">
        <v>57287</v>
      </c>
    </row>
    <row r="40" spans="1:2" ht="12.75">
      <c r="A40" s="28" t="s">
        <v>31</v>
      </c>
      <c r="B40" s="31">
        <v>18855</v>
      </c>
    </row>
    <row r="41" spans="1:2" ht="12.75">
      <c r="A41" s="32" t="s">
        <v>32</v>
      </c>
      <c r="B41" s="24">
        <v>18578</v>
      </c>
    </row>
    <row r="42" spans="1:2" ht="12.75">
      <c r="A42" s="33" t="s">
        <v>33</v>
      </c>
      <c r="B42" s="19">
        <f>B43+B49</f>
        <v>55305</v>
      </c>
    </row>
    <row r="43" spans="1:2" ht="12.75" hidden="1">
      <c r="A43" s="46" t="s">
        <v>46</v>
      </c>
      <c r="B43" s="31">
        <f>B44+B45+B46+B47+B48</f>
        <v>32361</v>
      </c>
    </row>
    <row r="44" spans="1:2" ht="12.75" hidden="1">
      <c r="A44" s="46" t="s">
        <v>47</v>
      </c>
      <c r="B44" s="47">
        <v>10996</v>
      </c>
    </row>
    <row r="45" spans="1:2" ht="12.75" hidden="1">
      <c r="A45" s="46" t="s">
        <v>48</v>
      </c>
      <c r="B45" s="47">
        <v>13534</v>
      </c>
    </row>
    <row r="46" spans="1:2" ht="12.75" hidden="1">
      <c r="A46" s="46" t="s">
        <v>49</v>
      </c>
      <c r="B46" s="47">
        <f>833+111</f>
        <v>944</v>
      </c>
    </row>
    <row r="47" spans="1:2" ht="12.75" hidden="1">
      <c r="A47" s="46" t="s">
        <v>50</v>
      </c>
      <c r="B47" s="47">
        <f>367+87</f>
        <v>454</v>
      </c>
    </row>
    <row r="48" spans="1:2" ht="12.75" hidden="1">
      <c r="A48" s="46" t="s">
        <v>51</v>
      </c>
      <c r="B48" s="47">
        <f>4402+2031</f>
        <v>6433</v>
      </c>
    </row>
    <row r="49" spans="1:2" ht="12.75" hidden="1">
      <c r="A49" s="46" t="s">
        <v>52</v>
      </c>
      <c r="B49" s="29">
        <v>22944</v>
      </c>
    </row>
    <row r="50" spans="1:2" ht="12.75">
      <c r="A50" s="34" t="s">
        <v>34</v>
      </c>
      <c r="B50" s="19">
        <f>B42+B41+B32+B31+B17</f>
        <v>402240.5</v>
      </c>
    </row>
    <row r="51" spans="1:2" ht="12.75">
      <c r="A51" s="20" t="s">
        <v>53</v>
      </c>
      <c r="B51" s="31">
        <v>3324</v>
      </c>
    </row>
    <row r="52" spans="1:2" ht="12.75">
      <c r="A52" s="34" t="s">
        <v>35</v>
      </c>
      <c r="B52" s="24">
        <f>B51+B50</f>
        <v>405564.5</v>
      </c>
    </row>
    <row r="53" spans="1:2" ht="12.75">
      <c r="A53" s="34" t="s">
        <v>36</v>
      </c>
      <c r="B53" s="19">
        <f>B52*1.18</f>
        <v>478566.11</v>
      </c>
    </row>
    <row r="54" spans="1:2" ht="12.75">
      <c r="A54" s="20" t="s">
        <v>54</v>
      </c>
      <c r="B54" s="35">
        <f>B13+B16-B53</f>
        <v>-155758.11</v>
      </c>
    </row>
    <row r="55" ht="24">
      <c r="A55" s="49" t="s">
        <v>55</v>
      </c>
    </row>
    <row r="56" ht="12.75">
      <c r="A56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8">
      <selection activeCell="A59" sqref="A59:IV63"/>
    </sheetView>
  </sheetViews>
  <sheetFormatPr defaultColWidth="9.140625" defaultRowHeight="12.75"/>
  <cols>
    <col min="1" max="1" width="69.00390625" style="0" customWidth="1"/>
    <col min="2" max="2" width="20.00390625" style="0" customWidth="1"/>
  </cols>
  <sheetData>
    <row r="1" spans="1:2" ht="12.75">
      <c r="A1" s="1" t="s">
        <v>0</v>
      </c>
      <c r="B1" s="2"/>
    </row>
    <row r="2" spans="1:2" ht="22.5" customHeight="1">
      <c r="A2" s="1" t="s">
        <v>37</v>
      </c>
      <c r="B2" s="2"/>
    </row>
    <row r="3" spans="1:2" ht="2.25" customHeight="1" hidden="1">
      <c r="A3" s="3"/>
      <c r="B3" s="2"/>
    </row>
    <row r="4" spans="1:2" ht="12.75">
      <c r="A4" s="4" t="s">
        <v>1</v>
      </c>
      <c r="B4" s="36" t="s">
        <v>2</v>
      </c>
    </row>
    <row r="5" spans="1:2" ht="12.75">
      <c r="A5" s="5" t="s">
        <v>3</v>
      </c>
      <c r="B5" s="6" t="s">
        <v>4</v>
      </c>
    </row>
    <row r="6" spans="1:2" ht="10.5" customHeight="1">
      <c r="A6" s="7" t="s">
        <v>12</v>
      </c>
      <c r="B6" s="22">
        <v>13229</v>
      </c>
    </row>
    <row r="7" spans="1:2" ht="12.75">
      <c r="A7" s="8" t="s">
        <v>5</v>
      </c>
      <c r="B7" s="37">
        <v>406639</v>
      </c>
    </row>
    <row r="8" spans="1:2" ht="12.75">
      <c r="A8" s="8" t="s">
        <v>6</v>
      </c>
      <c r="B8" s="37">
        <v>398270</v>
      </c>
    </row>
    <row r="9" spans="1:2" ht="12.75" hidden="1">
      <c r="A9" s="9" t="s">
        <v>7</v>
      </c>
      <c r="B9" s="10">
        <v>0</v>
      </c>
    </row>
    <row r="10" spans="1:2" ht="12.75" hidden="1">
      <c r="A10" s="11" t="s">
        <v>8</v>
      </c>
      <c r="B10" s="37">
        <v>90000</v>
      </c>
    </row>
    <row r="11" spans="1:2" ht="12.75">
      <c r="A11" s="8" t="s">
        <v>9</v>
      </c>
      <c r="B11" s="38">
        <v>11995</v>
      </c>
    </row>
    <row r="12" spans="1:2" ht="12.75">
      <c r="A12" s="12" t="s">
        <v>10</v>
      </c>
      <c r="B12" s="39">
        <v>8252</v>
      </c>
    </row>
    <row r="13" spans="1:2" ht="12.75">
      <c r="A13" s="13" t="s">
        <v>11</v>
      </c>
      <c r="B13" s="14">
        <f>B8+B10+B12</f>
        <v>496522</v>
      </c>
    </row>
    <row r="14" spans="1:2" ht="12.75">
      <c r="A14" s="15" t="s">
        <v>38</v>
      </c>
      <c r="B14" s="37">
        <f>B6+B7+B9-B13</f>
        <v>-76654</v>
      </c>
    </row>
    <row r="15" spans="1:2" ht="10.5" customHeight="1">
      <c r="A15" s="5" t="s">
        <v>13</v>
      </c>
      <c r="B15" s="16" t="s">
        <v>4</v>
      </c>
    </row>
    <row r="16" spans="1:2" ht="12.75">
      <c r="A16" s="17" t="s">
        <v>39</v>
      </c>
      <c r="B16" s="37">
        <v>-173714</v>
      </c>
    </row>
    <row r="17" spans="1:2" ht="12.75">
      <c r="A17" s="18" t="s">
        <v>14</v>
      </c>
      <c r="B17" s="19">
        <f>SUM(B18:B30)</f>
        <v>191907.5</v>
      </c>
    </row>
    <row r="18" spans="1:2" ht="12.75">
      <c r="A18" s="20" t="s">
        <v>15</v>
      </c>
      <c r="B18" s="40">
        <f>1881.5+357+1290+2186</f>
        <v>5714.5</v>
      </c>
    </row>
    <row r="19" spans="1:2" ht="12.75">
      <c r="A19" s="20" t="s">
        <v>40</v>
      </c>
      <c r="B19" s="41">
        <f>3659</f>
        <v>3659</v>
      </c>
    </row>
    <row r="20" spans="1:2" ht="13.5" customHeight="1">
      <c r="A20" s="20" t="s">
        <v>16</v>
      </c>
      <c r="B20" s="41">
        <v>112259</v>
      </c>
    </row>
    <row r="21" spans="1:2" ht="12.75" hidden="1">
      <c r="A21" s="21" t="s">
        <v>41</v>
      </c>
      <c r="B21" s="42"/>
    </row>
    <row r="22" spans="1:2" ht="12.75" hidden="1">
      <c r="A22" s="21" t="s">
        <v>42</v>
      </c>
      <c r="B22" s="42"/>
    </row>
    <row r="23" spans="1:2" ht="12.75">
      <c r="A23" s="20" t="s">
        <v>17</v>
      </c>
      <c r="B23" s="43">
        <v>22526</v>
      </c>
    </row>
    <row r="24" spans="1:2" ht="12.75">
      <c r="A24" s="20" t="s">
        <v>43</v>
      </c>
      <c r="B24" s="41">
        <v>1882</v>
      </c>
    </row>
    <row r="25" spans="1:2" ht="12.75">
      <c r="A25" s="20" t="s">
        <v>18</v>
      </c>
      <c r="B25" s="44">
        <f>2801+3020+1447</f>
        <v>7268</v>
      </c>
    </row>
    <row r="26" spans="1:2" ht="12.75">
      <c r="A26" s="20" t="s">
        <v>19</v>
      </c>
      <c r="B26" s="44">
        <v>962</v>
      </c>
    </row>
    <row r="27" spans="1:2" ht="12.75">
      <c r="A27" s="20" t="s">
        <v>44</v>
      </c>
      <c r="B27" s="41">
        <f>844+2205</f>
        <v>3049</v>
      </c>
    </row>
    <row r="28" spans="1:2" ht="12.75">
      <c r="A28" s="21" t="s">
        <v>20</v>
      </c>
      <c r="B28" s="41">
        <f>7890+6276</f>
        <v>14166</v>
      </c>
    </row>
    <row r="29" spans="1:2" ht="12.75">
      <c r="A29" s="20" t="s">
        <v>21</v>
      </c>
      <c r="B29" s="44">
        <f>212+1609</f>
        <v>1821</v>
      </c>
    </row>
    <row r="30" spans="1:2" ht="12.75">
      <c r="A30" s="20" t="s">
        <v>22</v>
      </c>
      <c r="B30" s="41">
        <v>18601</v>
      </c>
    </row>
    <row r="31" spans="1:2" ht="24">
      <c r="A31" s="23" t="s">
        <v>23</v>
      </c>
      <c r="B31" s="24">
        <v>15593</v>
      </c>
    </row>
    <row r="32" spans="1:2" ht="12.75">
      <c r="A32" s="25" t="s">
        <v>24</v>
      </c>
      <c r="B32" s="19">
        <f>B33+B38</f>
        <v>120857</v>
      </c>
    </row>
    <row r="33" spans="1:2" ht="12.75">
      <c r="A33" s="26" t="s">
        <v>25</v>
      </c>
      <c r="B33" s="27">
        <v>44715</v>
      </c>
    </row>
    <row r="34" spans="1:2" ht="12.75">
      <c r="A34" s="28" t="s">
        <v>26</v>
      </c>
      <c r="B34" s="45">
        <v>25845</v>
      </c>
    </row>
    <row r="35" spans="1:2" ht="12.75">
      <c r="A35" s="30" t="s">
        <v>27</v>
      </c>
      <c r="B35" s="29">
        <v>12331</v>
      </c>
    </row>
    <row r="36" spans="1:2" ht="12.75">
      <c r="A36" s="28" t="s">
        <v>28</v>
      </c>
      <c r="B36" s="29">
        <v>3677</v>
      </c>
    </row>
    <row r="37" spans="1:2" ht="12.75">
      <c r="A37" s="28" t="s">
        <v>45</v>
      </c>
      <c r="B37" s="22">
        <v>2862</v>
      </c>
    </row>
    <row r="38" spans="1:2" ht="12.75">
      <c r="A38" s="26" t="s">
        <v>29</v>
      </c>
      <c r="B38" s="27">
        <f>SUM(B39:B40)</f>
        <v>76142</v>
      </c>
    </row>
    <row r="39" spans="1:2" ht="12.75">
      <c r="A39" s="28" t="s">
        <v>30</v>
      </c>
      <c r="B39" s="29">
        <v>57287</v>
      </c>
    </row>
    <row r="40" spans="1:2" ht="12.75">
      <c r="A40" s="28" t="s">
        <v>31</v>
      </c>
      <c r="B40" s="31">
        <v>18855</v>
      </c>
    </row>
    <row r="41" spans="1:2" ht="12.75">
      <c r="A41" s="32" t="s">
        <v>32</v>
      </c>
      <c r="B41" s="24">
        <v>18578</v>
      </c>
    </row>
    <row r="42" spans="1:2" ht="12.75">
      <c r="A42" s="33" t="s">
        <v>33</v>
      </c>
      <c r="B42" s="19">
        <f>B43+B49</f>
        <v>55305</v>
      </c>
    </row>
    <row r="43" spans="1:2" ht="12.75" hidden="1">
      <c r="A43" s="46" t="s">
        <v>46</v>
      </c>
      <c r="B43" s="31">
        <f>B44+B45+B46+B47+B48</f>
        <v>32361</v>
      </c>
    </row>
    <row r="44" spans="1:2" ht="12.75" hidden="1">
      <c r="A44" s="46" t="s">
        <v>47</v>
      </c>
      <c r="B44" s="47">
        <v>10996</v>
      </c>
    </row>
    <row r="45" spans="1:2" ht="12.75" hidden="1">
      <c r="A45" s="46" t="s">
        <v>48</v>
      </c>
      <c r="B45" s="47">
        <v>13534</v>
      </c>
    </row>
    <row r="46" spans="1:2" ht="12.75" hidden="1">
      <c r="A46" s="46" t="s">
        <v>49</v>
      </c>
      <c r="B46" s="47">
        <f>833+111</f>
        <v>944</v>
      </c>
    </row>
    <row r="47" spans="1:2" ht="12.75" hidden="1">
      <c r="A47" s="46" t="s">
        <v>50</v>
      </c>
      <c r="B47" s="47">
        <f>367+87</f>
        <v>454</v>
      </c>
    </row>
    <row r="48" spans="1:2" ht="12.75" hidden="1">
      <c r="A48" s="46" t="s">
        <v>51</v>
      </c>
      <c r="B48" s="47">
        <f>4402+2031</f>
        <v>6433</v>
      </c>
    </row>
    <row r="49" spans="1:2" ht="12.75" hidden="1">
      <c r="A49" s="46" t="s">
        <v>52</v>
      </c>
      <c r="B49" s="29">
        <v>22944</v>
      </c>
    </row>
    <row r="50" spans="1:2" ht="12.75">
      <c r="A50" s="34" t="s">
        <v>34</v>
      </c>
      <c r="B50" s="19">
        <f>B42+B41+B32+B31+B17</f>
        <v>402240.5</v>
      </c>
    </row>
    <row r="51" spans="1:2" ht="12.75">
      <c r="A51" s="20" t="s">
        <v>53</v>
      </c>
      <c r="B51" s="31">
        <v>3324</v>
      </c>
    </row>
    <row r="52" spans="1:2" ht="12.75">
      <c r="A52" s="34" t="s">
        <v>35</v>
      </c>
      <c r="B52" s="24">
        <f>B51+B50</f>
        <v>405564.5</v>
      </c>
    </row>
    <row r="53" spans="1:2" ht="12.75">
      <c r="A53" s="34" t="s">
        <v>36</v>
      </c>
      <c r="B53" s="19">
        <f>B52*1.18</f>
        <v>478566.11</v>
      </c>
    </row>
    <row r="54" spans="1:2" ht="12.75">
      <c r="A54" s="20" t="s">
        <v>54</v>
      </c>
      <c r="B54" s="35">
        <f>B13+B16-B53</f>
        <v>-155758.11</v>
      </c>
    </row>
    <row r="55" spans="1:2" ht="24">
      <c r="A55" s="50" t="s">
        <v>56</v>
      </c>
      <c r="B55" s="51">
        <v>19120.09</v>
      </c>
    </row>
    <row r="56" spans="1:2" ht="12.75">
      <c r="A56" s="20" t="s">
        <v>57</v>
      </c>
      <c r="B56" s="51">
        <v>-136637.91</v>
      </c>
    </row>
    <row r="57" ht="24" hidden="1">
      <c r="A57" s="49" t="s">
        <v>55</v>
      </c>
    </row>
    <row r="58" ht="12.75">
      <c r="A58" s="48"/>
    </row>
    <row r="59" spans="1:2" ht="12.75">
      <c r="A59" s="52"/>
      <c r="B59" s="2"/>
    </row>
    <row r="60" spans="1:2" ht="12.75">
      <c r="A60" s="52"/>
      <c r="B60" s="53"/>
    </row>
    <row r="61" spans="1:2" ht="12.75">
      <c r="A61" s="52"/>
      <c r="B61" s="2"/>
    </row>
    <row r="62" spans="1:2" ht="12.75">
      <c r="A62" s="52"/>
      <c r="B62" s="2"/>
    </row>
    <row r="63" spans="1:2" ht="12.75">
      <c r="A63" s="52"/>
      <c r="B63" s="53"/>
    </row>
  </sheetData>
  <sheetProtection/>
  <printOptions/>
  <pageMargins left="0.75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2014-08-04T05:30:12Z</cp:lastPrinted>
  <dcterms:created xsi:type="dcterms:W3CDTF">1996-10-08T23:32:33Z</dcterms:created>
  <dcterms:modified xsi:type="dcterms:W3CDTF">2014-08-18T02:52:00Z</dcterms:modified>
  <cp:category/>
  <cp:version/>
  <cp:contentType/>
  <cp:contentStatus/>
</cp:coreProperties>
</file>