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70" windowWidth="13500" windowHeight="747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<sst xmlns="http://schemas.openxmlformats.org/spreadsheetml/2006/main" count="61" uniqueCount="55">
  <si>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</si>
  <si>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</si>
  <si>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</si>
  <si>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</si>
  <si>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</si>
  <si>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</si>
  <si>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</si>
  <si>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</si>
  <si>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</si>
  <si>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</si>
  <si>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</si>
  <si>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</si>
  <si>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</si>
  <si>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</si>
  <si>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</si>
  <si>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</si>
  <si>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</si>
  <si>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</si>
  <si>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</si>
  <si>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</si>
  <si>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</si>
  <si>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</si>
  <si>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</si>
  <si>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</si>
  <si>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</si>
  <si>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</si>
  <si>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</si>
  <si>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</si>
  <si>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</si>
  <si>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</si>
  <si>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надворных туалетов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</si>
  <si>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</si>
  <si>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</si>
  <si>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</si>
  <si>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</si>
  <si>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</si>
  <si>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</si>
  <si>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</si>
  <si>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</si>
  <si>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</si>
  <si>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</si>
  <si>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</si>
  <si>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</si>
  <si>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</si>
  <si>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Примечание: в целях выполнения мероприятий по содержанию и ремонту жилищного фонда и нехваткой денежных средств, услуги по санитарному содержанию придомовой территории снижены путем уменьшения периодичности уборки в 2 раза.</t>
  </si>
  <si>
    <t xml:space="preserve">Директор </t>
  </si>
  <si>
    <t>ОАО "УЖХ Советского района ГО г.Уфа РБ"</t>
  </si>
  <si>
    <t>И.А.Ардаширов</t>
  </si>
  <si>
    <t>ООО "АРМА"</t>
  </si>
  <si>
    <t>А.Х. Сибагатуллин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</si>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</sst>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1" fontId="0" fillId="0" borderId="3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2\&#1086;&#1073;&#1097;&#1072;&#1103;\&#1042;&#1079;&#1072;&#1080;&#1084;&#1086;&#1089;&#1074;&#1103;&#1079;&#1080;%20&#1040;&#1056;&#1052;&#1040;\&#1052;&#1086;&#1103;%20&#1040;&#1088;&#1084;&#1072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AL5" t="str">
            <v>И. Якутова 3/5</v>
          </cell>
        </row>
        <row r="38">
          <cell r="AL38">
            <v>163097.088</v>
          </cell>
          <cell r="AM38">
            <v>179406.79679999998</v>
          </cell>
        </row>
        <row r="43">
          <cell r="AL43">
            <v>-85112.58746281988</v>
          </cell>
        </row>
        <row r="45">
          <cell r="AL45">
            <v>0</v>
          </cell>
        </row>
        <row r="46">
          <cell r="AL46">
            <v>0</v>
          </cell>
        </row>
        <row r="47">
          <cell r="AL47">
            <v>12572.737288135595</v>
          </cell>
        </row>
        <row r="48">
          <cell r="AL48">
            <v>2344.75320753531</v>
          </cell>
          <cell r="AM48">
            <v>5158.457056577682</v>
          </cell>
        </row>
        <row r="49">
          <cell r="AL49">
            <v>9355.932203389832</v>
          </cell>
        </row>
        <row r="50">
          <cell r="AL50">
            <v>813.03</v>
          </cell>
        </row>
        <row r="51">
          <cell r="AL51">
            <v>3890.6705084745763</v>
          </cell>
        </row>
        <row r="52">
          <cell r="AL52">
            <v>5879.715254237289</v>
          </cell>
        </row>
        <row r="53">
          <cell r="AL53">
            <v>0</v>
          </cell>
        </row>
        <row r="54">
          <cell r="AL54">
            <v>19179.752500000002</v>
          </cell>
        </row>
        <row r="55">
          <cell r="AL55">
            <v>0</v>
          </cell>
        </row>
        <row r="61">
          <cell r="AL61">
            <v>9418.619560378584</v>
          </cell>
          <cell r="AM61">
            <v>10014.575944455979</v>
          </cell>
        </row>
        <row r="85">
          <cell r="AL85">
            <v>18289.05</v>
          </cell>
          <cell r="AM85">
            <v>20117.955</v>
          </cell>
        </row>
        <row r="89">
          <cell r="AL89">
            <v>0</v>
          </cell>
          <cell r="AM89">
            <v>0</v>
          </cell>
        </row>
        <row r="91">
          <cell r="AL91">
            <v>7297.28</v>
          </cell>
          <cell r="AM91">
            <v>7757.008639999999</v>
          </cell>
        </row>
        <row r="100">
          <cell r="AL100">
            <v>0</v>
          </cell>
          <cell r="AM100">
            <v>0</v>
          </cell>
        </row>
        <row r="108">
          <cell r="AL108">
            <v>0</v>
          </cell>
          <cell r="AM108">
            <v>0</v>
          </cell>
        </row>
        <row r="116">
          <cell r="AL116">
            <v>14595.966880706204</v>
          </cell>
          <cell r="AM116">
            <v>16055.563568776826</v>
          </cell>
        </row>
        <row r="132">
          <cell r="AL132">
            <v>4529.039999999999</v>
          </cell>
          <cell r="AM132">
            <v>4814.369519999999</v>
          </cell>
        </row>
        <row r="135">
          <cell r="AL135">
            <v>4805.861905323941</v>
          </cell>
          <cell r="AM135">
            <v>5245.947832647767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60"/>
  <sheetViews>
    <sheetView tabSelected="1" workbookViewId="0" topLeftCell="A28">
      <selection activeCell="B42" sqref="B42:D42"/>
    </sheetView>
  </sheetViews>
  <sheetFormatPr defaultColWidth="9.140625" defaultRowHeight="12.75"/>
  <cols>
    <col min="1" max="1" width="71.140625" style="6" customWidth="1"/>
    <col min="2" max="2" width="12.00390625" style="6" customWidth="1"/>
    <col min="3" max="3" width="12.140625" style="6" customWidth="1"/>
    <col min="4" max="4" width="11.28125" style="4" customWidth="1"/>
    <col min="5" max="5" width="38.7109375" style="3" bestFit="1" customWidth="1"/>
    <col min="6" max="16384" width="9.140625" style="3" customWidth="1"/>
  </cols>
  <sheetData>
    <row r="1" spans="1:4" ht="12.75">
      <c r="A1" s="1" t="s">
        <v>0</v>
      </c>
      <c r="B1" s="1"/>
      <c r="C1" s="1"/>
      <c r="D1" s="2"/>
    </row>
    <row r="2" spans="1:3" ht="33" customHeight="1">
      <c r="A2" s="1" t="s">
        <v>1</v>
      </c>
      <c r="B2" s="1"/>
      <c r="C2" s="1"/>
    </row>
    <row r="3" spans="1:3" ht="12.75" customHeight="1">
      <c r="A3" s="5" t="str">
        <f>'[1]Длинная форма (сводная) '!AL5</f>
        <v>И. Якутова 3/5</v>
      </c>
      <c r="B3" s="5"/>
      <c r="C3" s="5"/>
    </row>
    <row r="4" ht="12.75">
      <c r="E4" s="2"/>
    </row>
    <row r="5" spans="1:5" ht="25.5">
      <c r="A5" s="5"/>
      <c r="B5" s="7" t="s">
        <v>2</v>
      </c>
      <c r="C5" s="7" t="s">
        <v>3</v>
      </c>
      <c r="D5" s="7" t="s">
        <v>4</v>
      </c>
      <c r="E5" s="2"/>
    </row>
    <row r="6" spans="1:5" ht="12.75">
      <c r="A6" s="8" t="s">
        <v>5</v>
      </c>
      <c r="B6" s="9" t="s">
        <v>6</v>
      </c>
      <c r="C6" s="9" t="s">
        <v>6</v>
      </c>
      <c r="D6" s="9" t="s">
        <v>6</v>
      </c>
      <c r="E6" s="10"/>
    </row>
    <row r="7" spans="1:5" ht="12.75">
      <c r="A7" s="11" t="s">
        <v>7</v>
      </c>
      <c r="B7" s="12">
        <f>'[1]Длинная форма (сводная) '!AL38</f>
        <v>163097.088</v>
      </c>
      <c r="C7" s="12">
        <f>'[1]Длинная форма (сводная) '!AM38</f>
        <v>179406.79679999998</v>
      </c>
      <c r="D7" s="12">
        <f>B7+C7</f>
        <v>342503.8848</v>
      </c>
      <c r="E7" s="13"/>
    </row>
    <row r="8" spans="1:5" ht="12.75" hidden="1">
      <c r="A8" s="11" t="s">
        <v>8</v>
      </c>
      <c r="B8" s="14"/>
      <c r="C8" s="14"/>
      <c r="D8" s="14"/>
      <c r="E8" s="2"/>
    </row>
    <row r="9" spans="1:5" ht="12.75" hidden="1">
      <c r="A9" s="11" t="s">
        <v>9</v>
      </c>
      <c r="B9" s="14"/>
      <c r="C9" s="14"/>
      <c r="D9" s="14"/>
      <c r="E9" s="2"/>
    </row>
    <row r="10" spans="1:5" ht="12.75">
      <c r="A10" s="8" t="s">
        <v>10</v>
      </c>
      <c r="B10" s="9" t="s">
        <v>6</v>
      </c>
      <c r="C10" s="9" t="s">
        <v>6</v>
      </c>
      <c r="D10" s="9" t="s">
        <v>6</v>
      </c>
      <c r="E10" s="2"/>
    </row>
    <row r="11" spans="1:5" ht="12.75">
      <c r="A11" s="15" t="s">
        <v>11</v>
      </c>
      <c r="B11" s="35">
        <f>'[1]Длинная форма (сводная) '!AL43</f>
        <v>-85112.58746281988</v>
      </c>
      <c r="C11" s="35"/>
      <c r="D11" s="35"/>
      <c r="E11" s="2"/>
    </row>
    <row r="12" spans="1:5" ht="12.75">
      <c r="A12" s="16" t="s">
        <v>12</v>
      </c>
      <c r="B12" s="14">
        <f>SUM(B13:B25)</f>
        <v>54036.59096177261</v>
      </c>
      <c r="C12" s="14">
        <f>SUM(C13:C25)</f>
        <v>5158.457056577682</v>
      </c>
      <c r="D12" s="14">
        <f>SUM(D13:D25)</f>
        <v>59195.04801835028</v>
      </c>
      <c r="E12" s="2"/>
    </row>
    <row r="13" spans="1:5" ht="12.75">
      <c r="A13" s="17" t="s">
        <v>13</v>
      </c>
      <c r="B13" s="36">
        <f>'[1]Длинная форма (сводная) '!AL45</f>
        <v>0</v>
      </c>
      <c r="C13" s="36"/>
      <c r="D13" s="14">
        <f aca="true" t="shared" si="0" ref="D13:D32">B13+C13</f>
        <v>0</v>
      </c>
      <c r="E13" s="19"/>
    </row>
    <row r="14" spans="1:5" ht="12.75">
      <c r="A14" s="17" t="s">
        <v>14</v>
      </c>
      <c r="B14" s="36">
        <f>'[1]Длинная форма (сводная) '!AL46</f>
        <v>0</v>
      </c>
      <c r="C14" s="36"/>
      <c r="D14" s="14">
        <f t="shared" si="0"/>
        <v>0</v>
      </c>
      <c r="E14" s="19"/>
    </row>
    <row r="15" spans="1:5" ht="12.75">
      <c r="A15" s="17" t="s">
        <v>15</v>
      </c>
      <c r="B15" s="36">
        <f>'[1]Длинная форма (сводная) '!AL47</f>
        <v>12572.737288135595</v>
      </c>
      <c r="C15" s="36"/>
      <c r="D15" s="14">
        <f t="shared" si="0"/>
        <v>12572.737288135595</v>
      </c>
      <c r="E15" s="19"/>
    </row>
    <row r="16" spans="1:5" ht="12.75">
      <c r="A16" s="20" t="s">
        <v>16</v>
      </c>
      <c r="B16" s="18">
        <f>'[1]Длинная форма (сводная) '!AL48</f>
        <v>2344.75320753531</v>
      </c>
      <c r="C16" s="18">
        <f>'[1]Длинная форма (сводная) '!AM48</f>
        <v>5158.457056577682</v>
      </c>
      <c r="D16" s="14">
        <f t="shared" si="0"/>
        <v>7503.210264112992</v>
      </c>
      <c r="E16" s="19"/>
    </row>
    <row r="17" spans="1:5" ht="12.75">
      <c r="A17" s="20" t="s">
        <v>17</v>
      </c>
      <c r="B17" s="36">
        <f>'[1]Длинная форма (сводная) '!AL50</f>
        <v>813.03</v>
      </c>
      <c r="C17" s="36"/>
      <c r="D17" s="14">
        <f t="shared" si="0"/>
        <v>813.03</v>
      </c>
      <c r="E17" s="19"/>
    </row>
    <row r="18" spans="1:5" ht="12.75">
      <c r="A18" s="20" t="s">
        <v>18</v>
      </c>
      <c r="B18" s="36">
        <f>'[1]Длинная форма (сводная) '!AL49</f>
        <v>9355.932203389832</v>
      </c>
      <c r="C18" s="36"/>
      <c r="D18" s="14">
        <f t="shared" si="0"/>
        <v>9355.932203389832</v>
      </c>
      <c r="E18" s="19"/>
    </row>
    <row r="19" spans="1:5" ht="12.75">
      <c r="A19" s="20" t="s">
        <v>19</v>
      </c>
      <c r="B19" s="36">
        <f>'[1]Длинная форма (сводная) '!AL51</f>
        <v>3890.6705084745763</v>
      </c>
      <c r="C19" s="36"/>
      <c r="D19" s="14">
        <f t="shared" si="0"/>
        <v>3890.6705084745763</v>
      </c>
      <c r="E19" s="19"/>
    </row>
    <row r="20" spans="1:5" ht="12.75">
      <c r="A20" s="20" t="s">
        <v>20</v>
      </c>
      <c r="B20" s="36">
        <f>'[1]Длинная форма (сводная) '!AL52</f>
        <v>5879.715254237289</v>
      </c>
      <c r="C20" s="36"/>
      <c r="D20" s="14">
        <f t="shared" si="0"/>
        <v>5879.715254237289</v>
      </c>
      <c r="E20" s="19"/>
    </row>
    <row r="21" spans="1:5" ht="12.75">
      <c r="A21" s="20" t="s">
        <v>21</v>
      </c>
      <c r="B21" s="36">
        <f>'[1]Длинная форма (сводная) '!AL53</f>
        <v>0</v>
      </c>
      <c r="C21" s="36"/>
      <c r="D21" s="14">
        <f t="shared" si="0"/>
        <v>0</v>
      </c>
      <c r="E21" s="19"/>
    </row>
    <row r="22" spans="1:5" ht="12.75">
      <c r="A22" s="20" t="s">
        <v>22</v>
      </c>
      <c r="B22" s="36">
        <f>'[1]Длинная форма (сводная) '!AL54</f>
        <v>19179.752500000002</v>
      </c>
      <c r="C22" s="36"/>
      <c r="D22" s="14">
        <f t="shared" si="0"/>
        <v>19179.752500000002</v>
      </c>
      <c r="E22" s="19"/>
    </row>
    <row r="23" spans="1:5" ht="12.75">
      <c r="A23" s="20" t="s">
        <v>23</v>
      </c>
      <c r="B23" s="36">
        <f>'[1]Длинная форма (сводная) '!AL55</f>
        <v>0</v>
      </c>
      <c r="C23" s="36"/>
      <c r="D23" s="14">
        <f t="shared" si="0"/>
        <v>0</v>
      </c>
      <c r="E23" s="19"/>
    </row>
    <row r="24" spans="1:5" ht="12.75">
      <c r="A24" s="20" t="s">
        <v>24</v>
      </c>
      <c r="B24" s="37">
        <f>'[1]Длинная форма (сводная) '!AL56</f>
        <v>0</v>
      </c>
      <c r="C24" s="37"/>
      <c r="D24" s="14">
        <f t="shared" si="0"/>
        <v>0</v>
      </c>
      <c r="E24" s="19"/>
    </row>
    <row r="25" spans="1:5" ht="12.75">
      <c r="A25" s="20" t="s">
        <v>25</v>
      </c>
      <c r="B25" s="37">
        <f>'[1]Длинная форма (сводная) '!AL59</f>
        <v>0</v>
      </c>
      <c r="C25" s="37"/>
      <c r="D25" s="14">
        <f t="shared" si="0"/>
        <v>0</v>
      </c>
      <c r="E25" s="19"/>
    </row>
    <row r="26" spans="1:5" ht="14.25" customHeight="1">
      <c r="A26" s="21" t="s">
        <v>26</v>
      </c>
      <c r="B26" s="14">
        <f>'[1]Длинная форма (сводная) '!AL61</f>
        <v>9418.619560378584</v>
      </c>
      <c r="C26" s="14">
        <f>'[1]Длинная форма (сводная) '!AM61</f>
        <v>10014.575944455979</v>
      </c>
      <c r="D26" s="14">
        <f t="shared" si="0"/>
        <v>19433.195504834563</v>
      </c>
      <c r="E26" s="22"/>
    </row>
    <row r="27" spans="1:5" ht="12.75">
      <c r="A27" s="23" t="s">
        <v>27</v>
      </c>
      <c r="B27" s="14">
        <f>B28+B35</f>
        <v>44711.33688070621</v>
      </c>
      <c r="C27" s="14">
        <f>C28+C35</f>
        <v>48744.89672877683</v>
      </c>
      <c r="D27" s="14">
        <f t="shared" si="0"/>
        <v>93456.23360948304</v>
      </c>
      <c r="E27" s="2"/>
    </row>
    <row r="28" spans="1:5" ht="12.75">
      <c r="A28" s="24" t="s">
        <v>28</v>
      </c>
      <c r="B28" s="25">
        <f>SUM(B29:B34)</f>
        <v>25586.329999999998</v>
      </c>
      <c r="C28" s="25">
        <f>SUM(C29:C34)</f>
        <v>27874.96364</v>
      </c>
      <c r="D28" s="25">
        <f t="shared" si="0"/>
        <v>53461.29364</v>
      </c>
      <c r="E28" s="2"/>
    </row>
    <row r="29" spans="1:5" ht="12.75">
      <c r="A29" s="17" t="s">
        <v>29</v>
      </c>
      <c r="B29" s="18">
        <f>'[1]Длинная форма (сводная) '!AL85</f>
        <v>18289.05</v>
      </c>
      <c r="C29" s="18">
        <f>'[1]Длинная форма (сводная) '!AM85</f>
        <v>20117.955</v>
      </c>
      <c r="D29" s="18">
        <f t="shared" si="0"/>
        <v>38407.005000000005</v>
      </c>
      <c r="E29" s="4"/>
    </row>
    <row r="30" spans="1:5" ht="12.75">
      <c r="A30" s="17" t="s">
        <v>30</v>
      </c>
      <c r="B30" s="18">
        <f>'[1]Длинная форма (сводная) '!AL89</f>
        <v>0</v>
      </c>
      <c r="C30" s="18">
        <f>'[1]Длинная форма (сводная) '!AM89</f>
        <v>0</v>
      </c>
      <c r="D30" s="18">
        <f t="shared" si="0"/>
        <v>0</v>
      </c>
      <c r="E30" s="4"/>
    </row>
    <row r="31" spans="1:5" ht="12.75">
      <c r="A31" s="20" t="s">
        <v>31</v>
      </c>
      <c r="B31" s="25">
        <f>'[1]Длинная форма (сводная) '!AL91</f>
        <v>7297.28</v>
      </c>
      <c r="C31" s="25">
        <f>'[1]Длинная форма (сводная) '!AM91</f>
        <v>7757.008639999999</v>
      </c>
      <c r="D31" s="18">
        <f t="shared" si="0"/>
        <v>15054.288639999999</v>
      </c>
      <c r="E31" s="2"/>
    </row>
    <row r="32" spans="1:5" ht="12.75">
      <c r="A32" s="17" t="s">
        <v>32</v>
      </c>
      <c r="B32" s="18">
        <f>'[1]Длинная форма (сводная) '!AL100</f>
        <v>0</v>
      </c>
      <c r="C32" s="18">
        <f>'[1]Длинная форма (сводная) '!AM100</f>
        <v>0</v>
      </c>
      <c r="D32" s="18">
        <f t="shared" si="0"/>
        <v>0</v>
      </c>
      <c r="E32" s="2"/>
    </row>
    <row r="33" spans="1:5" ht="12.75">
      <c r="A33" s="26" t="s">
        <v>33</v>
      </c>
      <c r="B33" s="42">
        <f>'[1]Длинная форма (сводная) '!AL107</f>
        <v>0</v>
      </c>
      <c r="C33" s="43"/>
      <c r="D33" s="18">
        <f>B33</f>
        <v>0</v>
      </c>
      <c r="E33" s="2"/>
    </row>
    <row r="34" spans="1:5" ht="12.75">
      <c r="A34" s="27" t="s">
        <v>34</v>
      </c>
      <c r="B34" s="18">
        <f>'[1]Длинная форма (сводная) '!AL108</f>
        <v>0</v>
      </c>
      <c r="C34" s="18">
        <f>'[1]Длинная форма (сводная) '!AM108</f>
        <v>0</v>
      </c>
      <c r="D34" s="18">
        <f>B34+C34</f>
        <v>0</v>
      </c>
      <c r="E34" s="22"/>
    </row>
    <row r="35" spans="1:5" ht="12.75">
      <c r="A35" s="24" t="s">
        <v>35</v>
      </c>
      <c r="B35" s="25">
        <f>SUM(B36:B39)</f>
        <v>19125.006880706205</v>
      </c>
      <c r="C35" s="25">
        <f>SUM(C36:C39)</f>
        <v>20869.933088776826</v>
      </c>
      <c r="D35" s="25">
        <f>SUM(D36:D39)</f>
        <v>39994.93996948303</v>
      </c>
      <c r="E35" s="2"/>
    </row>
    <row r="36" spans="1:5" ht="12.75">
      <c r="A36" s="17" t="s">
        <v>36</v>
      </c>
      <c r="B36" s="18">
        <f>'[1]Длинная форма (сводная) '!AL116</f>
        <v>14595.966880706204</v>
      </c>
      <c r="C36" s="18">
        <f>'[1]Длинная форма (сводная) '!AM116</f>
        <v>16055.563568776826</v>
      </c>
      <c r="D36" s="18">
        <f>C36+B36</f>
        <v>30651.53044948303</v>
      </c>
      <c r="E36" s="19"/>
    </row>
    <row r="37" spans="1:5" ht="12.75">
      <c r="A37" s="17" t="s">
        <v>37</v>
      </c>
      <c r="B37" s="18">
        <f>'[1]Длинная форма (сводная) '!AL122</f>
        <v>0</v>
      </c>
      <c r="C37" s="18">
        <f>'[1]Длинная форма (сводная) '!AM122</f>
        <v>0</v>
      </c>
      <c r="D37" s="18">
        <f>C37+B37</f>
        <v>0</v>
      </c>
      <c r="E37" s="19"/>
    </row>
    <row r="38" spans="1:5" ht="12.75">
      <c r="A38" s="28" t="s">
        <v>38</v>
      </c>
      <c r="B38" s="18">
        <f>'[1]Длинная форма (сводная) '!AL127</f>
        <v>0</v>
      </c>
      <c r="C38" s="18">
        <f>'[1]Длинная форма (сводная) '!AM127</f>
        <v>0</v>
      </c>
      <c r="D38" s="18">
        <f>C38+B38</f>
        <v>0</v>
      </c>
      <c r="E38" s="2"/>
    </row>
    <row r="39" spans="1:5" ht="12.75">
      <c r="A39" s="17" t="s">
        <v>39</v>
      </c>
      <c r="B39" s="18">
        <f>'[1]Длинная форма (сводная) '!AL132</f>
        <v>4529.039999999999</v>
      </c>
      <c r="C39" s="18">
        <f>'[1]Длинная форма (сводная) '!AM132</f>
        <v>4814.369519999999</v>
      </c>
      <c r="D39" s="18">
        <f>C39+B39</f>
        <v>9343.409519999997</v>
      </c>
      <c r="E39" s="2"/>
    </row>
    <row r="40" spans="1:5" ht="12.75">
      <c r="A40" s="29" t="s">
        <v>40</v>
      </c>
      <c r="B40" s="14">
        <f>'[1]Длинная форма (сводная) '!AL135</f>
        <v>4805.861905323941</v>
      </c>
      <c r="C40" s="14">
        <f>'[1]Длинная форма (сводная) '!AM135</f>
        <v>5245.947832647767</v>
      </c>
      <c r="D40" s="14">
        <f>C40+B40</f>
        <v>10051.809737971707</v>
      </c>
      <c r="E40" s="2"/>
    </row>
    <row r="41" spans="1:5" ht="25.5">
      <c r="A41" s="44" t="s">
        <v>54</v>
      </c>
      <c r="B41" s="14">
        <v>17139.016027118643</v>
      </c>
      <c r="C41" s="14">
        <v>18852.91762983051</v>
      </c>
      <c r="D41" s="14">
        <v>35991.93365694915</v>
      </c>
      <c r="E41" s="2"/>
    </row>
    <row r="42" spans="1:5" ht="12.75">
      <c r="A42" s="15" t="s">
        <v>41</v>
      </c>
      <c r="B42" s="14">
        <f>B12+B26+B27+B40+B41</f>
        <v>130111.42533529998</v>
      </c>
      <c r="C42" s="14">
        <f>C12+C26+C27+C40+C41</f>
        <v>88016.79519228877</v>
      </c>
      <c r="D42" s="14">
        <f>D12+D26+D27+D40+D41</f>
        <v>218128.22052758874</v>
      </c>
      <c r="E42" s="30"/>
    </row>
    <row r="43" spans="1:5" ht="12.75">
      <c r="A43" s="15" t="s">
        <v>42</v>
      </c>
      <c r="B43" s="14">
        <f>B42*1.18</f>
        <v>153531.48189565397</v>
      </c>
      <c r="C43" s="14">
        <f>C42*1.18</f>
        <v>103859.81832690074</v>
      </c>
      <c r="D43" s="14">
        <f>B43+C43</f>
        <v>257391.3002225547</v>
      </c>
      <c r="E43" s="2"/>
    </row>
    <row r="44" spans="1:5" ht="12.75">
      <c r="A44" s="15" t="s">
        <v>43</v>
      </c>
      <c r="B44" s="35">
        <f>D7-D43+B11</f>
        <v>-0.0028853745898231864</v>
      </c>
      <c r="C44" s="35"/>
      <c r="D44" s="35"/>
      <c r="E44" s="2"/>
    </row>
    <row r="45" spans="1:5" ht="12.75" customHeight="1">
      <c r="A45" s="38" t="s">
        <v>44</v>
      </c>
      <c r="B45" s="31"/>
      <c r="C45" s="31"/>
      <c r="D45" s="31"/>
      <c r="E45" s="2"/>
    </row>
    <row r="46" spans="1:5" ht="12.75">
      <c r="A46" s="39"/>
      <c r="B46" s="31"/>
      <c r="C46" s="31"/>
      <c r="D46" s="31"/>
      <c r="E46" s="2"/>
    </row>
    <row r="47" spans="1:5" ht="10.5" customHeight="1">
      <c r="A47" s="39"/>
      <c r="B47" s="31"/>
      <c r="C47" s="31"/>
      <c r="D47" s="31"/>
      <c r="E47" s="2"/>
    </row>
    <row r="48" spans="1:5" ht="12.75" hidden="1">
      <c r="A48" s="39"/>
      <c r="B48" s="31"/>
      <c r="C48" s="31"/>
      <c r="D48" s="31"/>
      <c r="E48" s="4"/>
    </row>
    <row r="49" spans="1:5" ht="12.75">
      <c r="A49" s="32"/>
      <c r="B49" s="31"/>
      <c r="C49" s="31"/>
      <c r="D49" s="31"/>
      <c r="E49" s="4"/>
    </row>
    <row r="50" spans="1:5" ht="12.75">
      <c r="A50" s="6" t="s">
        <v>45</v>
      </c>
      <c r="D50" s="33"/>
      <c r="E50" s="4"/>
    </row>
    <row r="51" spans="1:4" ht="12.75">
      <c r="A51" s="6" t="s">
        <v>46</v>
      </c>
      <c r="C51" s="41" t="s">
        <v>47</v>
      </c>
      <c r="D51" s="41"/>
    </row>
    <row r="52" ht="12.75">
      <c r="D52" s="34"/>
    </row>
    <row r="53" spans="1:4" ht="12.75">
      <c r="A53" s="6" t="s">
        <v>45</v>
      </c>
      <c r="D53" s="33"/>
    </row>
    <row r="54" spans="1:4" ht="12.75">
      <c r="A54" s="6" t="s">
        <v>48</v>
      </c>
      <c r="C54" s="40" t="s">
        <v>49</v>
      </c>
      <c r="D54" s="40"/>
    </row>
    <row r="56" ht="12.75">
      <c r="A56" s="6" t="s">
        <v>50</v>
      </c>
    </row>
    <row r="57" ht="12.75">
      <c r="A57" s="6" t="s">
        <v>51</v>
      </c>
    </row>
    <row r="59" ht="12.75">
      <c r="A59" s="6" t="s">
        <v>52</v>
      </c>
    </row>
    <row r="60" ht="12.75">
      <c r="A60" s="6" t="s">
        <v>53</v>
      </c>
    </row>
  </sheetData>
  <mergeCells count="18">
    <mergeCell ref="A45:A48"/>
    <mergeCell ref="C54:D54"/>
    <mergeCell ref="C51:D51"/>
    <mergeCell ref="B33:C33"/>
    <mergeCell ref="B25:C25"/>
    <mergeCell ref="B44:D44"/>
    <mergeCell ref="B21:C21"/>
    <mergeCell ref="B22:C22"/>
    <mergeCell ref="B23:C23"/>
    <mergeCell ref="B24:C24"/>
    <mergeCell ref="B18:C18"/>
    <mergeCell ref="B17:C17"/>
    <mergeCell ref="B19:C19"/>
    <mergeCell ref="B20:C20"/>
    <mergeCell ref="B11:D11"/>
    <mergeCell ref="B13:C13"/>
    <mergeCell ref="B14:C14"/>
    <mergeCell ref="B15:C15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2012-01-17T04:37:15Z</dcterms:created>
  <dcterms:modified xsi:type="dcterms:W3CDTF">2012-08-13T08:24:55Z</dcterms:modified>
  <cp:category/>
  <cp:version/>
  <cp:contentType/>
  <cp:contentStatus/>
</cp:coreProperties>
</file>