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1"/>
  </bookViews>
  <sheets>
    <sheet name="Зорге40-2" sheetId="1" r:id="rId1"/>
    <sheet name="Р.Зорге 40 к 2" sheetId="2" r:id="rId2"/>
  </sheets>
  <definedNames/>
  <calcPr fullCalcOnLoad="1"/>
</workbook>
</file>

<file path=xl/sharedStrings.xml><?xml version="1.0" encoding="utf-8"?>
<sst xmlns="http://schemas.openxmlformats.org/spreadsheetml/2006/main" count="129" uniqueCount="114">
  <si>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</si>
  <si>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</si>
  <si>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</si>
  <si>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</si>
  <si>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</si>
  <si>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</si>
  <si>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</si>
  <si>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</si>
  <si>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</si>
  <si>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</si>
  <si>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</si>
  <si>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Вывоз твердых бытовых отходов</t>
  </si>
  <si>
    <t>Услуги контролеров</t>
  </si>
  <si>
    <t>Объединенная диспетчерская служба</t>
  </si>
  <si>
    <t>Услуги управляющей компании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</si>
  <si>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</si>
  <si>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</si>
  <si>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</si>
  <si>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</si>
  <si>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</si>
  <si>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</si>
  <si>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</si>
  <si>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</si>
  <si>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</si>
  <si>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</si>
  <si>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</si>
  <si>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</si>
  <si>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>Обслуживание ВДГО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</si>
  <si>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</si>
  <si>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</si>
  <si>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</si>
  <si>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</si>
  <si>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</si>
  <si>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</si>
  <si>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</si>
  <si>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</si>
  <si>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</si>
  <si>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</si>
  <si>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</si>
  <si>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</si>
  <si>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</si>
  <si>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</si>
  <si>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</si>
  <si>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</si>
  <si>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</si>
  <si>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</si>
  <si>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</si>
  <si>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</si>
  <si>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</si>
  <si>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</si>
  <si>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</si>
  <si>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</si>
  <si>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Шиферной кровли</t>
  </si>
  <si>
    <t>Ремонт лестничных клеток</t>
  </si>
  <si>
    <t>Техническое обслуживание конструктивных элементов</t>
  </si>
  <si>
    <t>Очистка кровли, козырьков от снега и наледи</t>
  </si>
  <si>
    <t xml:space="preserve">Ремонт ш/кровли </t>
  </si>
  <si>
    <t xml:space="preserve">Ремонт м/кровли </t>
  </si>
  <si>
    <t>Укрепление и замена стропильных ног</t>
  </si>
  <si>
    <t>Общестр.работы (ремонт штукатурки, ремонт пола, стен, заделка трещин, ремонт цоколя и проч.)</t>
  </si>
  <si>
    <t>Герметизация межпанельных швов</t>
  </si>
  <si>
    <t>Установка, заделка подвальных продухов</t>
  </si>
  <si>
    <t>Установка, ремонт металл.дверей, доводчика</t>
  </si>
  <si>
    <t>Замена почтовых ящиков</t>
  </si>
  <si>
    <t>Утепление чердака</t>
  </si>
  <si>
    <t>Ремонт клапана мусоропровода</t>
  </si>
  <si>
    <t>Демонтаж балконных экранов</t>
  </si>
  <si>
    <t>Изготовление и установка металлической решетки</t>
  </si>
  <si>
    <t>Ремонт крыльца</t>
  </si>
  <si>
    <t>Ремонт лестничной клетки после пожара</t>
  </si>
  <si>
    <t>ИО</t>
  </si>
  <si>
    <t>Смена труб канализации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</si>
  <si>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</si>
  <si>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Благоустройство (уст-ка,ремонт и покраска к/площ,скамеек,урн,б/площ,огражд и т.д.)</t>
  </si>
  <si>
    <t>Кронирование деревьев</t>
  </si>
  <si>
    <t>Замер сопротивления</t>
  </si>
  <si>
    <t>Монтажные работы по установке контроллера</t>
  </si>
  <si>
    <t>Услуги связи для теплосчетчиков</t>
  </si>
  <si>
    <t>Справочно:</t>
  </si>
  <si>
    <t>В 2012 году произведено снижение объемов работ в связи с перерасходом затрат в 2011 году.</t>
  </si>
  <si>
    <t>Плотницкие работы (смена стекол,ремонт окон,дв. полотен, смена пружин, петель, замков и проч.)</t>
  </si>
  <si>
    <t>Финансовый результат (перерасход (-), неосвоение (+)</t>
  </si>
  <si>
    <t>Р.Зорге,40/2</t>
  </si>
  <si>
    <t>СМЕТА</t>
  </si>
  <si>
    <t xml:space="preserve"> стоимости работ по содержанию и ремонту общедомового имущества  на 2012 год</t>
  </si>
  <si>
    <t>Р.Зорге 40/2</t>
  </si>
  <si>
    <t>с 01.01.2012 г.</t>
  </si>
  <si>
    <t>с 01.07.2012 г.</t>
  </si>
  <si>
    <t>Итого</t>
  </si>
  <si>
    <t>Ожидаемое начисление населению</t>
  </si>
  <si>
    <t>сумма, руб.</t>
  </si>
  <si>
    <t xml:space="preserve">Сальдо на 01.11.2011 года </t>
  </si>
  <si>
    <t>Очистка кровли, козырьков от снега</t>
  </si>
  <si>
    <t>Плотницкие работы</t>
  </si>
  <si>
    <t xml:space="preserve">Общестроительные работы 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</si>
  <si>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</si>
  <si>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</si>
  <si>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</si>
  <si>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Внешнее благоустройство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</si>
  <si>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</si>
  <si>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</si>
  <si>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Уборка мусоропровода</t>
  </si>
  <si>
    <t>Уборка лестничных клеток</t>
  </si>
  <si>
    <t>Расходы по начислению и сбору платежей, управление жилищным фондом</t>
  </si>
  <si>
    <t>Итого себестоимость услуг</t>
  </si>
  <si>
    <t>Рентабельность</t>
  </si>
  <si>
    <t xml:space="preserve">Итого стоимость услуг </t>
  </si>
  <si>
    <t>НДС 18%</t>
  </si>
  <si>
    <t>Итого стоимость услуг c НДС</t>
  </si>
  <si>
    <t>Утверждена Решением собрания собственников</t>
  </si>
  <si>
    <r>
      <t xml:space="preserve">4. Общехозяйственные расходы </t>
    </r>
    <r>
      <rPr>
        <b/>
        <sz val="10"/>
        <color indexed="9"/>
        <rFont val="Arial"/>
        <family val="2"/>
      </rPr>
      <t>(п.2+п.3.2.)*15,8%</t>
    </r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</si>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</sst>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  <numFmt numFmtId="216" formatCode="_(* #,##0_);_(* \(#,##0\);_(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9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0" fontId="28" fillId="0" borderId="10" xfId="0" applyFont="1" applyFill="1" applyBorder="1" applyAlignment="1">
      <alignment horizontal="center" vertical="top"/>
    </xf>
    <xf numFmtId="1" fontId="29" fillId="0" borderId="10" xfId="0" applyNumberFormat="1" applyFont="1" applyFill="1" applyBorder="1" applyAlignment="1">
      <alignment vertical="top"/>
    </xf>
    <xf numFmtId="1" fontId="29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/>
    </xf>
    <xf numFmtId="1" fontId="29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/>
    </xf>
    <xf numFmtId="1" fontId="20" fillId="25" borderId="10" xfId="0" applyNumberFormat="1" applyFont="1" applyFill="1" applyBorder="1" applyAlignment="1">
      <alignment/>
    </xf>
    <xf numFmtId="1" fontId="0" fillId="22" borderId="10" xfId="0" applyNumberFormat="1" applyFont="1" applyFill="1" applyBorder="1" applyAlignment="1">
      <alignment vertical="top"/>
    </xf>
    <xf numFmtId="1" fontId="20" fillId="22" borderId="10" xfId="0" applyNumberFormat="1" applyFont="1" applyFill="1" applyBorder="1" applyAlignment="1">
      <alignment horizontal="center"/>
    </xf>
    <xf numFmtId="1" fontId="20" fillId="22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C11" sqref="C11"/>
    </sheetView>
  </sheetViews>
  <sheetFormatPr defaultColWidth="9.140625" defaultRowHeight="12.75"/>
  <cols>
    <col min="1" max="1" width="55.28125" style="0" customWidth="1"/>
    <col min="2" max="3" width="13.7109375" style="0" bestFit="1" customWidth="1"/>
    <col min="4" max="4" width="11.421875" style="0" bestFit="1" customWidth="1"/>
  </cols>
  <sheetData>
    <row r="1" ht="12.75">
      <c r="A1" s="59" t="s">
        <v>83</v>
      </c>
    </row>
    <row r="2" ht="25.5">
      <c r="A2" s="59" t="s">
        <v>84</v>
      </c>
    </row>
    <row r="3" ht="12.75">
      <c r="A3" s="60" t="s">
        <v>85</v>
      </c>
    </row>
    <row r="4" spans="1:4" ht="12.75">
      <c r="A4" s="61"/>
      <c r="C4" s="44"/>
      <c r="D4" s="44"/>
    </row>
    <row r="5" spans="1:4" ht="12.75">
      <c r="A5" s="62" t="s">
        <v>1</v>
      </c>
      <c r="B5" s="47" t="s">
        <v>86</v>
      </c>
      <c r="C5" s="47" t="s">
        <v>87</v>
      </c>
      <c r="D5" s="47" t="s">
        <v>88</v>
      </c>
    </row>
    <row r="6" spans="1:4" ht="12.75">
      <c r="A6" s="63" t="s">
        <v>89</v>
      </c>
      <c r="B6" s="64">
        <v>231489.72</v>
      </c>
      <c r="C6" s="64">
        <v>231489.72</v>
      </c>
      <c r="D6" s="64">
        <f>C6+B6</f>
        <v>462979.44</v>
      </c>
    </row>
    <row r="7" spans="1:4" ht="12.75">
      <c r="A7" s="62" t="s">
        <v>10</v>
      </c>
      <c r="B7" s="65" t="s">
        <v>90</v>
      </c>
      <c r="C7" s="65" t="s">
        <v>90</v>
      </c>
      <c r="D7" s="65" t="s">
        <v>90</v>
      </c>
    </row>
    <row r="8" spans="1:4" ht="12.75">
      <c r="A8" s="66" t="s">
        <v>91</v>
      </c>
      <c r="B8" s="47">
        <v>-50931</v>
      </c>
      <c r="C8" s="47">
        <v>-50931</v>
      </c>
      <c r="D8" s="67">
        <v>-101862</v>
      </c>
    </row>
    <row r="9" spans="1:4" ht="12.75">
      <c r="A9" s="68" t="s">
        <v>16</v>
      </c>
      <c r="B9" s="47">
        <v>33385.13322033898</v>
      </c>
      <c r="C9" s="47">
        <v>44217.38222033899</v>
      </c>
      <c r="D9" s="47">
        <v>77602</v>
      </c>
    </row>
    <row r="10" spans="1:4" ht="12.75">
      <c r="A10" s="69" t="s">
        <v>92</v>
      </c>
      <c r="B10" s="50">
        <v>4861</v>
      </c>
      <c r="C10" s="50">
        <v>5347.1</v>
      </c>
      <c r="D10" s="67">
        <v>10208.1</v>
      </c>
    </row>
    <row r="11" spans="1:4" ht="12.75">
      <c r="A11" s="69" t="s">
        <v>93</v>
      </c>
      <c r="B11" s="50">
        <v>3287.45</v>
      </c>
      <c r="C11" s="50"/>
      <c r="D11" s="67">
        <v>3287.45</v>
      </c>
    </row>
    <row r="12" spans="1:4" ht="12.75">
      <c r="A12" s="69" t="s">
        <v>94</v>
      </c>
      <c r="B12" s="50">
        <v>6220</v>
      </c>
      <c r="C12" s="50">
        <v>6842</v>
      </c>
      <c r="D12" s="67">
        <v>13062</v>
      </c>
    </row>
    <row r="13" spans="1:4" ht="12.75">
      <c r="A13" s="69" t="s">
        <v>95</v>
      </c>
      <c r="B13" s="50">
        <v>6030</v>
      </c>
      <c r="C13" s="50">
        <v>6633</v>
      </c>
      <c r="D13" s="50">
        <v>12663</v>
      </c>
    </row>
    <row r="14" spans="1:4" ht="12.75">
      <c r="A14" s="69" t="s">
        <v>96</v>
      </c>
      <c r="B14" s="50">
        <v>635.5932203389831</v>
      </c>
      <c r="C14" s="50">
        <v>635.5932203389831</v>
      </c>
      <c r="D14" s="50">
        <v>1271.1864406779662</v>
      </c>
    </row>
    <row r="15" spans="1:4" ht="12.75">
      <c r="A15" s="69" t="s">
        <v>97</v>
      </c>
      <c r="B15" s="50">
        <v>5413.09</v>
      </c>
      <c r="C15" s="50">
        <v>5954.389</v>
      </c>
      <c r="D15" s="67">
        <v>11367.479</v>
      </c>
    </row>
    <row r="16" spans="1:4" ht="12.75">
      <c r="A16" s="69" t="s">
        <v>98</v>
      </c>
      <c r="B16" s="50">
        <v>6938</v>
      </c>
      <c r="C16" s="50">
        <v>18805.3</v>
      </c>
      <c r="D16" s="67">
        <v>25743.3</v>
      </c>
    </row>
    <row r="17" spans="1:4" ht="12.75">
      <c r="A17" s="70" t="s">
        <v>99</v>
      </c>
      <c r="B17" s="47"/>
      <c r="C17" s="47">
        <v>0</v>
      </c>
      <c r="D17" s="67">
        <v>0</v>
      </c>
    </row>
    <row r="18" spans="1:4" ht="25.5">
      <c r="A18" s="71" t="s">
        <v>100</v>
      </c>
      <c r="B18" s="47">
        <v>15772.775132230465</v>
      </c>
      <c r="C18" s="47">
        <v>16927.014845453512</v>
      </c>
      <c r="D18" s="47">
        <v>32699.789977683977</v>
      </c>
    </row>
    <row r="19" spans="1:4" ht="25.5">
      <c r="A19" s="72" t="s">
        <v>17</v>
      </c>
      <c r="B19" s="47">
        <v>48349.17851621511</v>
      </c>
      <c r="C19" s="47">
        <v>52832.007327836625</v>
      </c>
      <c r="D19" s="47">
        <v>101181.18584405174</v>
      </c>
    </row>
    <row r="20" spans="1:4" ht="12.75">
      <c r="A20" s="73" t="s">
        <v>18</v>
      </c>
      <c r="B20" s="74">
        <v>16010.275000000001</v>
      </c>
      <c r="C20" s="74">
        <v>17495.0041</v>
      </c>
      <c r="D20" s="64">
        <v>33505.2791</v>
      </c>
    </row>
    <row r="21" spans="1:4" ht="12.75">
      <c r="A21" s="75" t="s">
        <v>11</v>
      </c>
      <c r="B21" s="50">
        <v>12867.075</v>
      </c>
      <c r="C21" s="50">
        <v>14153.782500000001</v>
      </c>
      <c r="D21" s="76">
        <v>27020.857500000002</v>
      </c>
    </row>
    <row r="22" spans="1:4" ht="12.75">
      <c r="A22" s="69" t="s">
        <v>19</v>
      </c>
      <c r="B22" s="50">
        <v>1154.4</v>
      </c>
      <c r="C22" s="50">
        <v>1227.1272</v>
      </c>
      <c r="D22" s="76">
        <v>2381.5272</v>
      </c>
    </row>
    <row r="23" spans="1:4" ht="12.75">
      <c r="A23" s="75" t="s">
        <v>20</v>
      </c>
      <c r="B23" s="50">
        <v>1988.8</v>
      </c>
      <c r="C23" s="50">
        <v>2114.0944</v>
      </c>
      <c r="D23" s="76">
        <v>4102.8944</v>
      </c>
    </row>
    <row r="24" spans="1:4" ht="12.75">
      <c r="A24" s="73" t="s">
        <v>21</v>
      </c>
      <c r="B24" s="74">
        <v>32338.903516215112</v>
      </c>
      <c r="C24" s="74">
        <v>35337.00322783663</v>
      </c>
      <c r="D24" s="64">
        <v>67675.90674405174</v>
      </c>
    </row>
    <row r="25" spans="1:4" ht="12.75">
      <c r="A25" s="75" t="s">
        <v>22</v>
      </c>
      <c r="B25" s="50">
        <v>25966.18351621511</v>
      </c>
      <c r="C25" s="50">
        <v>28562.801867836624</v>
      </c>
      <c r="D25" s="76">
        <v>54528.98538405173</v>
      </c>
    </row>
    <row r="26" spans="1:4" ht="12.75">
      <c r="A26" s="75" t="s">
        <v>101</v>
      </c>
      <c r="B26" s="50">
        <v>0</v>
      </c>
      <c r="C26" s="50">
        <v>0</v>
      </c>
      <c r="D26" s="76">
        <v>0</v>
      </c>
    </row>
    <row r="27" spans="1:4" ht="12.75">
      <c r="A27" s="77" t="s">
        <v>102</v>
      </c>
      <c r="B27" s="50">
        <v>0</v>
      </c>
      <c r="C27" s="50">
        <v>0</v>
      </c>
      <c r="D27" s="76">
        <v>0</v>
      </c>
    </row>
    <row r="28" spans="1:4" ht="12.75">
      <c r="A28" s="75" t="s">
        <v>23</v>
      </c>
      <c r="B28" s="50">
        <v>6372.72</v>
      </c>
      <c r="C28" s="50">
        <v>6774.201359999999</v>
      </c>
      <c r="D28" s="76">
        <v>13146.921359999998</v>
      </c>
    </row>
    <row r="29" spans="1:4" ht="12.75">
      <c r="A29" s="78" t="s">
        <v>110</v>
      </c>
      <c r="B29" s="47">
        <v>7601.645226454401</v>
      </c>
      <c r="C29" s="47">
        <v>8257.714855579841</v>
      </c>
      <c r="D29" s="67">
        <v>15859.5</v>
      </c>
    </row>
    <row r="30" spans="1:4" ht="12.75">
      <c r="A30" s="79" t="s">
        <v>103</v>
      </c>
      <c r="B30" s="50">
        <v>24326.038372881354</v>
      </c>
      <c r="C30" s="50">
        <v>26758.64221016949</v>
      </c>
      <c r="D30" s="67">
        <v>51084</v>
      </c>
    </row>
    <row r="31" spans="1:4" ht="12.75">
      <c r="A31" s="66" t="s">
        <v>104</v>
      </c>
      <c r="B31" s="47">
        <v>129434.77046812032</v>
      </c>
      <c r="C31" s="47">
        <v>148992.76145937844</v>
      </c>
      <c r="D31" s="67">
        <v>278427</v>
      </c>
    </row>
    <row r="32" spans="1:4" ht="12.75">
      <c r="A32" s="66" t="s">
        <v>105</v>
      </c>
      <c r="B32" s="47">
        <v>2881.48911743344</v>
      </c>
      <c r="C32" s="47">
        <v>3143.2613771711835</v>
      </c>
      <c r="D32" s="67">
        <v>6024</v>
      </c>
    </row>
    <row r="33" spans="1:4" ht="12.75">
      <c r="A33" s="66" t="s">
        <v>106</v>
      </c>
      <c r="B33" s="47">
        <v>132316.25958555375</v>
      </c>
      <c r="C33" s="47">
        <v>152136.02283654962</v>
      </c>
      <c r="D33" s="67">
        <v>284451</v>
      </c>
    </row>
    <row r="34" spans="1:4" ht="12.75" hidden="1">
      <c r="A34" s="80" t="s">
        <v>107</v>
      </c>
      <c r="B34" s="81">
        <v>23816.926725399673</v>
      </c>
      <c r="C34" s="81">
        <v>27384.48411057893</v>
      </c>
      <c r="D34" s="82">
        <v>51201.410835978604</v>
      </c>
    </row>
    <row r="35" spans="1:5" ht="12.75">
      <c r="A35" s="66" t="s">
        <v>108</v>
      </c>
      <c r="B35" s="47">
        <v>156133.18631095343</v>
      </c>
      <c r="C35" s="47">
        <v>179520.50694712854</v>
      </c>
      <c r="D35" s="67">
        <v>335652</v>
      </c>
      <c r="E35" s="83"/>
    </row>
    <row r="37" ht="12.75">
      <c r="A37" s="84" t="s">
        <v>109</v>
      </c>
    </row>
    <row r="38" ht="12.75">
      <c r="A38" s="84" t="s">
        <v>111</v>
      </c>
    </row>
    <row r="39" ht="12.75">
      <c r="A39" s="84"/>
    </row>
    <row r="40" spans="1:2" ht="12.75">
      <c r="A40" s="85" t="s">
        <v>112</v>
      </c>
      <c r="B40" s="85"/>
    </row>
    <row r="41" spans="1:2" ht="12.75">
      <c r="A41" s="85" t="s">
        <v>113</v>
      </c>
      <c r="B41" s="85"/>
    </row>
  </sheetData>
  <sheetProtection/>
  <mergeCells count="2">
    <mergeCell ref="A40:B40"/>
    <mergeCell ref="A41:B41"/>
  </mergeCells>
  <printOptions/>
  <pageMargins left="0.5905511811023623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85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3" width="9.00390625" style="2" customWidth="1"/>
    <col min="4" max="7" width="9.140625" style="2" hidden="1" customWidth="1"/>
    <col min="8" max="16384" width="9.140625" style="2" customWidth="1"/>
  </cols>
  <sheetData>
    <row r="1" spans="1:2" ht="12.75">
      <c r="A1" s="58" t="s">
        <v>0</v>
      </c>
      <c r="B1" s="58"/>
    </row>
    <row r="2" spans="1:2" ht="24" customHeight="1">
      <c r="A2" s="58" t="s">
        <v>28</v>
      </c>
      <c r="B2" s="58"/>
    </row>
    <row r="3" spans="1:2" ht="11.25" customHeight="1">
      <c r="A3" s="11"/>
      <c r="B3" s="10"/>
    </row>
    <row r="4" spans="1:2" ht="11.25" customHeight="1">
      <c r="A4" s="12" t="s">
        <v>40</v>
      </c>
      <c r="B4" s="13" t="s">
        <v>82</v>
      </c>
    </row>
    <row r="5" spans="1:2" ht="12.75">
      <c r="A5" s="14" t="s">
        <v>1</v>
      </c>
      <c r="B5" s="15" t="s">
        <v>25</v>
      </c>
    </row>
    <row r="6" spans="1:2" ht="12.75">
      <c r="A6" s="16" t="s">
        <v>15</v>
      </c>
      <c r="B6" s="45">
        <v>6687.060000000114</v>
      </c>
    </row>
    <row r="7" spans="1:2" ht="12.75">
      <c r="A7" s="17" t="s">
        <v>2</v>
      </c>
      <c r="B7" s="46">
        <v>462979.2</v>
      </c>
    </row>
    <row r="8" spans="1:2" ht="12.75">
      <c r="A8" s="17" t="s">
        <v>3</v>
      </c>
      <c r="B8" s="46">
        <v>461783.34</v>
      </c>
    </row>
    <row r="9" spans="1:2" ht="12.75" hidden="1">
      <c r="A9" s="17" t="s">
        <v>4</v>
      </c>
      <c r="B9" s="45">
        <v>0</v>
      </c>
    </row>
    <row r="10" spans="1:5" ht="12.75" hidden="1">
      <c r="A10" s="18" t="s">
        <v>5</v>
      </c>
      <c r="B10" s="45">
        <v>0</v>
      </c>
      <c r="D10" s="6"/>
      <c r="E10" s="6"/>
    </row>
    <row r="11" spans="1:5" ht="12.75" hidden="1">
      <c r="A11" s="17" t="s">
        <v>6</v>
      </c>
      <c r="B11" s="45">
        <v>0</v>
      </c>
      <c r="D11" s="6"/>
      <c r="E11" s="6"/>
    </row>
    <row r="12" spans="1:5" ht="12.75" hidden="1">
      <c r="A12" s="18" t="s">
        <v>7</v>
      </c>
      <c r="B12" s="45">
        <v>0</v>
      </c>
      <c r="D12" s="6"/>
      <c r="E12" s="6"/>
    </row>
    <row r="13" spans="1:5" ht="12.75">
      <c r="A13" s="17" t="s">
        <v>8</v>
      </c>
      <c r="B13" s="45">
        <f>B12+B10+B8</f>
        <v>461783.34</v>
      </c>
      <c r="D13" s="6"/>
      <c r="E13" s="6"/>
    </row>
    <row r="14" spans="1:5" ht="12.75">
      <c r="A14" s="38" t="s">
        <v>9</v>
      </c>
      <c r="B14" s="53">
        <f>B7+B9+B11+B6-B13</f>
        <v>7882.9200000001</v>
      </c>
      <c r="D14" s="6"/>
      <c r="E14" s="6"/>
    </row>
    <row r="15" spans="1:5" ht="12.75">
      <c r="A15" s="14" t="s">
        <v>10</v>
      </c>
      <c r="B15" s="15" t="s">
        <v>25</v>
      </c>
      <c r="D15" s="1"/>
      <c r="E15" s="1"/>
    </row>
    <row r="16" spans="1:5" ht="12.75">
      <c r="A16" s="19" t="s">
        <v>31</v>
      </c>
      <c r="B16" s="54">
        <v>-164277</v>
      </c>
      <c r="D16" s="1"/>
      <c r="E16" s="1"/>
    </row>
    <row r="17" spans="1:5" ht="12.75">
      <c r="A17" s="20" t="s">
        <v>16</v>
      </c>
      <c r="B17" s="21">
        <f>SUM(B19:B44)</f>
        <v>111483.82576271187</v>
      </c>
      <c r="D17" s="1"/>
      <c r="E17" s="1"/>
    </row>
    <row r="18" spans="1:5" ht="12.75" hidden="1">
      <c r="A18" s="33" t="s">
        <v>52</v>
      </c>
      <c r="B18" s="47">
        <v>0</v>
      </c>
      <c r="D18" s="1"/>
      <c r="E18" s="1"/>
    </row>
    <row r="19" spans="1:5" ht="12.75" hidden="1">
      <c r="A19" s="39" t="s">
        <v>53</v>
      </c>
      <c r="B19" s="48"/>
      <c r="D19" s="1"/>
      <c r="E19" s="1"/>
    </row>
    <row r="20" spans="1:5" ht="12.75" hidden="1">
      <c r="A20" s="34" t="s">
        <v>54</v>
      </c>
      <c r="B20" s="49"/>
      <c r="D20" s="1"/>
      <c r="E20" s="1"/>
    </row>
    <row r="21" spans="1:5" ht="12.75">
      <c r="A21" s="35" t="s">
        <v>55</v>
      </c>
      <c r="B21" s="50">
        <v>9918.838983050848</v>
      </c>
      <c r="D21" s="1"/>
      <c r="E21" s="1"/>
    </row>
    <row r="22" spans="1:5" ht="12.75" hidden="1">
      <c r="A22" s="35" t="s">
        <v>56</v>
      </c>
      <c r="B22" s="50"/>
      <c r="D22" s="1"/>
      <c r="E22" s="1"/>
    </row>
    <row r="23" spans="1:5" ht="12.75" hidden="1">
      <c r="A23" s="35" t="s">
        <v>57</v>
      </c>
      <c r="B23" s="50"/>
      <c r="D23" s="1"/>
      <c r="E23" s="1"/>
    </row>
    <row r="24" spans="1:5" ht="12.75" hidden="1">
      <c r="A24" s="35" t="s">
        <v>58</v>
      </c>
      <c r="B24" s="50"/>
      <c r="D24" s="1"/>
      <c r="E24" s="1"/>
    </row>
    <row r="25" spans="1:5" ht="14.25" customHeight="1">
      <c r="A25" s="35" t="s">
        <v>80</v>
      </c>
      <c r="B25" s="50">
        <v>962.0593220338984</v>
      </c>
      <c r="D25" s="1"/>
      <c r="E25" s="1"/>
    </row>
    <row r="26" spans="1:5" ht="12" customHeight="1">
      <c r="A26" s="35" t="s">
        <v>59</v>
      </c>
      <c r="B26" s="50">
        <v>462.228813559322</v>
      </c>
      <c r="D26" s="1"/>
      <c r="E26" s="1"/>
    </row>
    <row r="27" spans="1:5" ht="12.75" hidden="1">
      <c r="A27" s="35" t="s">
        <v>60</v>
      </c>
      <c r="B27" s="50"/>
      <c r="D27" s="1"/>
      <c r="E27" s="1"/>
    </row>
    <row r="28" spans="1:5" ht="12.75" hidden="1">
      <c r="A28" s="35" t="s">
        <v>61</v>
      </c>
      <c r="B28" s="50"/>
      <c r="D28" s="1"/>
      <c r="E28" s="1"/>
    </row>
    <row r="29" spans="1:5" ht="12.75" hidden="1">
      <c r="A29" s="35" t="s">
        <v>62</v>
      </c>
      <c r="B29" s="51"/>
      <c r="D29" s="1"/>
      <c r="E29" s="1"/>
    </row>
    <row r="30" spans="1:5" ht="12.75" hidden="1">
      <c r="A30" s="35" t="s">
        <v>63</v>
      </c>
      <c r="B30" s="50"/>
      <c r="D30" s="1"/>
      <c r="E30" s="1"/>
    </row>
    <row r="31" spans="1:5" ht="12.75" hidden="1">
      <c r="A31" s="35" t="s">
        <v>64</v>
      </c>
      <c r="B31" s="51"/>
      <c r="D31" s="1"/>
      <c r="E31" s="1"/>
    </row>
    <row r="32" spans="1:5" ht="12.75" hidden="1">
      <c r="A32" s="35" t="s">
        <v>65</v>
      </c>
      <c r="B32" s="51"/>
      <c r="D32" s="1"/>
      <c r="E32" s="1"/>
    </row>
    <row r="33" spans="1:5" ht="12.75" hidden="1">
      <c r="A33" s="35" t="s">
        <v>66</v>
      </c>
      <c r="B33" s="51"/>
      <c r="D33" s="1"/>
      <c r="E33" s="1"/>
    </row>
    <row r="34" spans="1:5" ht="12.75" hidden="1">
      <c r="A34" s="35" t="s">
        <v>67</v>
      </c>
      <c r="B34" s="51"/>
      <c r="D34" s="1"/>
      <c r="E34" s="1"/>
    </row>
    <row r="35" spans="1:5" ht="12.75" hidden="1">
      <c r="A35" s="36" t="s">
        <v>68</v>
      </c>
      <c r="B35" s="50"/>
      <c r="D35" s="1"/>
      <c r="E35" s="1"/>
    </row>
    <row r="36" spans="1:5" ht="12.75" hidden="1">
      <c r="A36" s="35" t="s">
        <v>69</v>
      </c>
      <c r="B36" s="50"/>
      <c r="D36" s="1"/>
      <c r="E36" s="1"/>
    </row>
    <row r="37" spans="1:5" ht="12.75" hidden="1">
      <c r="A37" s="34" t="s">
        <v>70</v>
      </c>
      <c r="B37" s="50"/>
      <c r="D37" s="1"/>
      <c r="E37" s="1"/>
    </row>
    <row r="38" spans="1:5" ht="12.75">
      <c r="A38" s="40" t="s">
        <v>71</v>
      </c>
      <c r="B38" s="50">
        <v>2156.771186440678</v>
      </c>
      <c r="D38" s="1"/>
      <c r="E38" s="1"/>
    </row>
    <row r="39" spans="1:5" ht="25.5">
      <c r="A39" s="40" t="s">
        <v>72</v>
      </c>
      <c r="B39" s="50">
        <v>12153.677966101695</v>
      </c>
      <c r="D39" s="1"/>
      <c r="E39" s="1"/>
    </row>
    <row r="40" spans="1:5" ht="12.75">
      <c r="A40" s="37" t="s">
        <v>73</v>
      </c>
      <c r="B40" s="55">
        <v>13874.822033898306</v>
      </c>
      <c r="D40" s="1"/>
      <c r="E40" s="1"/>
    </row>
    <row r="41" spans="1:5" ht="12.75">
      <c r="A41" s="37" t="s">
        <v>74</v>
      </c>
      <c r="B41" s="55">
        <f>60956.32/1.18</f>
        <v>51657.898305084746</v>
      </c>
      <c r="D41" s="1"/>
      <c r="E41" s="1"/>
    </row>
    <row r="42" spans="1:5" ht="12.75">
      <c r="A42" s="35" t="s">
        <v>75</v>
      </c>
      <c r="B42" s="52">
        <v>8546.46779661017</v>
      </c>
      <c r="D42" s="1"/>
      <c r="E42" s="1"/>
    </row>
    <row r="43" spans="1:2" ht="12.75" customHeight="1">
      <c r="A43" s="35" t="s">
        <v>76</v>
      </c>
      <c r="B43" s="52">
        <v>11623.646101694916</v>
      </c>
    </row>
    <row r="44" spans="1:2" ht="15" customHeight="1">
      <c r="A44" s="35" t="s">
        <v>77</v>
      </c>
      <c r="B44" s="52">
        <v>127.41525423728814</v>
      </c>
    </row>
    <row r="45" spans="1:2" ht="24">
      <c r="A45" s="22" t="s">
        <v>38</v>
      </c>
      <c r="B45" s="21">
        <v>46265</v>
      </c>
    </row>
    <row r="46" spans="1:2" ht="12.75">
      <c r="A46" s="23" t="s">
        <v>17</v>
      </c>
      <c r="B46" s="21">
        <f>B47+B52</f>
        <v>106653</v>
      </c>
    </row>
    <row r="47" spans="1:2" ht="12.75">
      <c r="A47" s="24" t="s">
        <v>18</v>
      </c>
      <c r="B47" s="25">
        <f>SUM(B48:B51)</f>
        <v>35604</v>
      </c>
    </row>
    <row r="48" spans="1:2" ht="12.75">
      <c r="A48" s="26" t="s">
        <v>11</v>
      </c>
      <c r="B48" s="25">
        <v>26220</v>
      </c>
    </row>
    <row r="49" spans="1:2" ht="12.75">
      <c r="A49" s="27" t="s">
        <v>19</v>
      </c>
      <c r="B49" s="28">
        <v>2309</v>
      </c>
    </row>
    <row r="50" spans="1:2" ht="12.75">
      <c r="A50" s="26" t="s">
        <v>20</v>
      </c>
      <c r="B50" s="25">
        <v>3978</v>
      </c>
    </row>
    <row r="51" spans="1:2" ht="12.75">
      <c r="A51" s="26" t="s">
        <v>27</v>
      </c>
      <c r="B51" s="25">
        <v>3097</v>
      </c>
    </row>
    <row r="52" spans="1:2" ht="12.75">
      <c r="A52" s="24" t="s">
        <v>21</v>
      </c>
      <c r="B52" s="28">
        <f>SUM(B53:B54)</f>
        <v>71049</v>
      </c>
    </row>
    <row r="53" spans="1:2" ht="12.75">
      <c r="A53" s="26" t="s">
        <v>22</v>
      </c>
      <c r="B53" s="25">
        <v>57903</v>
      </c>
    </row>
    <row r="54" spans="1:2" ht="12.75">
      <c r="A54" s="26" t="s">
        <v>23</v>
      </c>
      <c r="B54" s="25">
        <v>13146</v>
      </c>
    </row>
    <row r="55" spans="1:6" ht="12.75">
      <c r="A55" s="29" t="s">
        <v>37</v>
      </c>
      <c r="B55" s="21">
        <v>21342</v>
      </c>
      <c r="D55" s="8">
        <f>(B45+B52+B48)*15.8%</f>
        <v>22678.372</v>
      </c>
      <c r="E55" s="4" t="s">
        <v>30</v>
      </c>
      <c r="F55" s="7"/>
    </row>
    <row r="56" spans="1:2" ht="12.75">
      <c r="A56" s="41" t="s">
        <v>41</v>
      </c>
      <c r="B56" s="21">
        <f>B57+B58+B59+B60</f>
        <v>48652.05152542373</v>
      </c>
    </row>
    <row r="57" spans="1:2" ht="12.75">
      <c r="A57" s="30" t="s">
        <v>12</v>
      </c>
      <c r="B57" s="42">
        <f>B7/1.18*0.34%</f>
        <v>1334.0078644067798</v>
      </c>
    </row>
    <row r="58" spans="1:2" ht="12.75">
      <c r="A58" s="30" t="s">
        <v>13</v>
      </c>
      <c r="B58" s="42">
        <f>B7/1.18*0.67%</f>
        <v>2628.7802033898306</v>
      </c>
    </row>
    <row r="59" spans="1:2" ht="12.75">
      <c r="A59" s="30" t="s">
        <v>14</v>
      </c>
      <c r="B59" s="42">
        <f>B7/1.18*2.75%</f>
        <v>10789.769491525423</v>
      </c>
    </row>
    <row r="60" spans="1:2" ht="12.75">
      <c r="A60" s="30" t="s">
        <v>36</v>
      </c>
      <c r="B60" s="42">
        <f>B7/1.18*8.64%</f>
        <v>33899.4939661017</v>
      </c>
    </row>
    <row r="61" spans="1:6" ht="12.75">
      <c r="A61" s="30" t="s">
        <v>39</v>
      </c>
      <c r="B61" s="25">
        <v>4052</v>
      </c>
      <c r="D61" s="9">
        <f>(B45+B52+B48)*0.03</f>
        <v>4306.0199999999995</v>
      </c>
      <c r="E61" s="5" t="s">
        <v>29</v>
      </c>
      <c r="F61" s="7"/>
    </row>
    <row r="62" spans="1:2" ht="12.75">
      <c r="A62" s="31" t="s">
        <v>26</v>
      </c>
      <c r="B62" s="21">
        <f>B56+B55+B46+B45+B17+B61</f>
        <v>338447.8772881356</v>
      </c>
    </row>
    <row r="63" spans="1:2" ht="12.75">
      <c r="A63" s="31" t="s">
        <v>24</v>
      </c>
      <c r="B63" s="21">
        <f>B62*1.18</f>
        <v>399368.49519999995</v>
      </c>
    </row>
    <row r="64" spans="1:2" ht="12.75">
      <c r="A64" s="30" t="s">
        <v>81</v>
      </c>
      <c r="B64" s="42">
        <f>B13+B16-B63</f>
        <v>-101862.15519999992</v>
      </c>
    </row>
    <row r="65" spans="1:2" ht="7.5" customHeight="1">
      <c r="A65" s="32"/>
      <c r="B65" s="43"/>
    </row>
    <row r="66" spans="1:2" ht="12.75">
      <c r="A66" s="32" t="s">
        <v>78</v>
      </c>
      <c r="B66" s="43"/>
    </row>
    <row r="67" spans="1:2" ht="12.75">
      <c r="A67" s="32" t="s">
        <v>79</v>
      </c>
      <c r="B67" s="43"/>
    </row>
    <row r="68" spans="1:2" ht="8.25" customHeight="1">
      <c r="A68" s="32"/>
      <c r="B68" s="43"/>
    </row>
    <row r="69" spans="1:2" ht="12.75">
      <c r="A69" s="56" t="s">
        <v>42</v>
      </c>
      <c r="B69" s="57"/>
    </row>
    <row r="70" spans="1:2" ht="12.75">
      <c r="A70" s="30" t="s">
        <v>47</v>
      </c>
      <c r="B70" s="42">
        <v>183220.91</v>
      </c>
    </row>
    <row r="71" spans="1:2" ht="12.75">
      <c r="A71" s="30" t="s">
        <v>43</v>
      </c>
      <c r="B71" s="42">
        <v>200592.98</v>
      </c>
    </row>
    <row r="72" spans="1:2" ht="12.75">
      <c r="A72" s="30" t="s">
        <v>44</v>
      </c>
      <c r="B72" s="42">
        <f>B70-B71</f>
        <v>-17372.070000000007</v>
      </c>
    </row>
    <row r="73" spans="1:2" ht="12.75">
      <c r="A73" s="30" t="s">
        <v>46</v>
      </c>
      <c r="B73" s="42">
        <v>179119.65</v>
      </c>
    </row>
    <row r="74" spans="1:2" ht="12.75">
      <c r="A74" s="30" t="s">
        <v>45</v>
      </c>
      <c r="B74" s="42">
        <v>213538.72</v>
      </c>
    </row>
    <row r="75" spans="1:2" ht="12.75">
      <c r="A75" s="30" t="s">
        <v>44</v>
      </c>
      <c r="B75" s="42">
        <f>B73-B74</f>
        <v>-34419.07000000001</v>
      </c>
    </row>
    <row r="76" spans="1:2" ht="11.25" customHeight="1">
      <c r="A76" s="32"/>
      <c r="B76" s="43"/>
    </row>
    <row r="77" spans="1:2" ht="12.75">
      <c r="A77" s="44" t="s">
        <v>32</v>
      </c>
      <c r="B77" s="44"/>
    </row>
    <row r="78" spans="1:2" ht="12.75">
      <c r="A78" s="44" t="s">
        <v>33</v>
      </c>
      <c r="B78" s="44" t="s">
        <v>34</v>
      </c>
    </row>
    <row r="79" spans="1:2" ht="12.75">
      <c r="A79" s="44"/>
      <c r="B79" s="44"/>
    </row>
    <row r="80" spans="1:2" ht="12.75">
      <c r="A80" s="44" t="s">
        <v>35</v>
      </c>
      <c r="B80" s="44"/>
    </row>
    <row r="81" spans="1:2" ht="12.75">
      <c r="A81" s="44" t="s">
        <v>50</v>
      </c>
      <c r="B81" s="44" t="s">
        <v>51</v>
      </c>
    </row>
    <row r="82" spans="1:2" ht="12.75">
      <c r="A82" s="44"/>
      <c r="B82" s="44"/>
    </row>
    <row r="83" spans="1:2" ht="12.75">
      <c r="A83" s="11" t="s">
        <v>48</v>
      </c>
      <c r="B83" s="10"/>
    </row>
    <row r="84" spans="1:2" ht="12.75">
      <c r="A84" s="11" t="s">
        <v>49</v>
      </c>
      <c r="B84" s="10"/>
    </row>
    <row r="85" spans="1:2" ht="12.75">
      <c r="A85" s="11"/>
      <c r="B85" s="10"/>
    </row>
  </sheetData>
  <mergeCells count="3">
    <mergeCell ref="A69:B69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cp:lastPrinted>2012-03-01T09:38:28Z</cp:lastPrinted>
  <dcterms:created xsi:type="dcterms:W3CDTF">2012-01-16T08:50:56Z</dcterms:created>
  <dcterms:modified xsi:type="dcterms:W3CDTF">2012-05-02T06:18:06Z</dcterms:modified>
  <cp:category/>
  <cp:version/>
  <cp:contentType/>
  <cp:contentStatus/>
</cp:coreProperties>
</file>